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Март 2014" sheetId="1" r:id="rId1"/>
    <sheet name="Лист1" sheetId="2" r:id="rId2"/>
  </sheets>
  <definedNames>
    <definedName name="_xlnm.Print_Area" localSheetId="0">'Март 2014'!$A$1:$M$224</definedName>
  </definedNames>
  <calcPr fullCalcOnLoad="1"/>
</workbook>
</file>

<file path=xl/sharedStrings.xml><?xml version="1.0" encoding="utf-8"?>
<sst xmlns="http://schemas.openxmlformats.org/spreadsheetml/2006/main" count="943" uniqueCount="72">
  <si>
    <t>№ п/п</t>
  </si>
  <si>
    <t>Адрес  МКД</t>
  </si>
  <si>
    <t>Тип расчета</t>
  </si>
  <si>
    <t>Услуга</t>
  </si>
  <si>
    <t>Норматив,м3/чел.</t>
  </si>
  <si>
    <t>Площади*, м2</t>
  </si>
  <si>
    <t>Тариф, руб,/м3 с НДС</t>
  </si>
  <si>
    <t>улица</t>
  </si>
  <si>
    <t>№ дома</t>
  </si>
  <si>
    <t>на индив. потребление</t>
  </si>
  <si>
    <t>на общедом. потребление</t>
  </si>
  <si>
    <t>Общего имущества</t>
  </si>
  <si>
    <t xml:space="preserve">ОДН по норме </t>
  </si>
  <si>
    <t>нежилых помещений</t>
  </si>
  <si>
    <t>Варейкиса</t>
  </si>
  <si>
    <t>по норме</t>
  </si>
  <si>
    <t>ГВС</t>
  </si>
  <si>
    <t>по ОДПУ</t>
  </si>
  <si>
    <t>ХВС</t>
  </si>
  <si>
    <t xml:space="preserve">Варейкиса </t>
  </si>
  <si>
    <t xml:space="preserve">ГВС </t>
  </si>
  <si>
    <t xml:space="preserve"> по норме</t>
  </si>
  <si>
    <t>Героя России Аверьянова</t>
  </si>
  <si>
    <t>Инзенская</t>
  </si>
  <si>
    <t>Кольцевая</t>
  </si>
  <si>
    <t>Хрустальная</t>
  </si>
  <si>
    <t>41/34</t>
  </si>
  <si>
    <t>Карсунская</t>
  </si>
  <si>
    <t xml:space="preserve">Гая пр-кт </t>
  </si>
  <si>
    <t>Гая пр-кт</t>
  </si>
  <si>
    <t>47-а</t>
  </si>
  <si>
    <t>Школьный пер.</t>
  </si>
  <si>
    <t>Фасадная</t>
  </si>
  <si>
    <t xml:space="preserve">Кольцевая </t>
  </si>
  <si>
    <t>Железнодорожная</t>
  </si>
  <si>
    <t>Пушкинская</t>
  </si>
  <si>
    <t>12 Сентября</t>
  </si>
  <si>
    <t>Куйбышева</t>
  </si>
  <si>
    <t>Кирова</t>
  </si>
  <si>
    <t xml:space="preserve">Г.Р.Аверьянова </t>
  </si>
  <si>
    <t>Локомотивная</t>
  </si>
  <si>
    <t>29а</t>
  </si>
  <si>
    <t>Верхняя Площадка</t>
  </si>
  <si>
    <t>21Б</t>
  </si>
  <si>
    <t>57/2</t>
  </si>
  <si>
    <t>Опытная</t>
  </si>
  <si>
    <t>,</t>
  </si>
  <si>
    <t>Луначарского</t>
  </si>
  <si>
    <t>Садовая</t>
  </si>
  <si>
    <t>Молодёжная</t>
  </si>
  <si>
    <t>Малосаратовская</t>
  </si>
  <si>
    <t xml:space="preserve">Первомайская </t>
  </si>
  <si>
    <t xml:space="preserve">Объём                     потребления по  ОДПУ, за месяц </t>
  </si>
  <si>
    <t>Луночарского</t>
  </si>
  <si>
    <t>Г.Р.Аверьянова</t>
  </si>
  <si>
    <t>по среднему</t>
  </si>
  <si>
    <t xml:space="preserve">Строителей </t>
  </si>
  <si>
    <t>Трудовая</t>
  </si>
  <si>
    <t xml:space="preserve">Локомотивная </t>
  </si>
  <si>
    <t xml:space="preserve">Хрустальная </t>
  </si>
  <si>
    <t>10а</t>
  </si>
  <si>
    <t xml:space="preserve">Объём                     потребления по  ОДПУ Гкал, за месяц </t>
  </si>
  <si>
    <t>Гая</t>
  </si>
  <si>
    <t>21а</t>
  </si>
  <si>
    <t>23а</t>
  </si>
  <si>
    <t>67а</t>
  </si>
  <si>
    <t>Клубная</t>
  </si>
  <si>
    <t>8а</t>
  </si>
  <si>
    <t>12Сентября</t>
  </si>
  <si>
    <t>Начальник абонентского отдела                                       Букач А.Ю.</t>
  </si>
  <si>
    <r>
      <t xml:space="preserve">1. Обьемы по общедомовым приборам учета ХВС и ГВС  за </t>
    </r>
    <r>
      <rPr>
        <b/>
        <u val="single"/>
        <sz val="12"/>
        <color indexed="8"/>
        <rFont val="Times New Roman"/>
        <family val="1"/>
      </rPr>
      <t>МАРТ 2014г.</t>
    </r>
  </si>
  <si>
    <r>
      <t>Объём                     потребления по  ОДПУ                     м</t>
    </r>
    <r>
      <rPr>
        <b/>
        <vertAlign val="super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, за месяц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</si>
</sst>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0.0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10" fillId="0" borderId="11" xfId="0" applyFont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" fillId="33" borderId="11" xfId="0" applyNumberFormat="1" applyFont="1" applyFill="1" applyBorder="1" applyAlignment="1" applyProtection="1">
      <alignment horizontal="left"/>
      <protection/>
    </xf>
    <xf numFmtId="0" fontId="1" fillId="33" borderId="11" xfId="0" applyNumberFormat="1" applyFont="1" applyFill="1" applyBorder="1" applyAlignment="1" applyProtection="1">
      <alignment horizontal="center" shrinkToFit="1"/>
      <protection/>
    </xf>
    <xf numFmtId="2" fontId="10" fillId="33" borderId="12" xfId="0" applyNumberFormat="1" applyFont="1" applyFill="1" applyBorder="1" applyAlignment="1">
      <alignment horizontal="right"/>
    </xf>
    <xf numFmtId="0" fontId="1" fillId="33" borderId="11" xfId="0" applyNumberFormat="1" applyFont="1" applyFill="1" applyBorder="1" applyAlignment="1" applyProtection="1">
      <alignment horizontal="left" shrinkToFit="1"/>
      <protection/>
    </xf>
    <xf numFmtId="0" fontId="1" fillId="0" borderId="11" xfId="0" applyNumberFormat="1" applyFont="1" applyFill="1" applyBorder="1" applyAlignment="1" applyProtection="1">
      <alignment horizontal="left" wrapText="1" shrinkToFit="1"/>
      <protection/>
    </xf>
    <xf numFmtId="0" fontId="1" fillId="33" borderId="11" xfId="0" applyNumberFormat="1" applyFont="1" applyFill="1" applyBorder="1" applyAlignment="1" applyProtection="1">
      <alignment horizontal="center" wrapText="1" shrinkToFit="1"/>
      <protection/>
    </xf>
    <xf numFmtId="0" fontId="10" fillId="33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wrapText="1" shrinkToFit="1"/>
      <protection/>
    </xf>
    <xf numFmtId="0" fontId="10" fillId="0" borderId="11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right"/>
    </xf>
    <xf numFmtId="0" fontId="9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top" wrapText="1"/>
    </xf>
    <xf numFmtId="164" fontId="7" fillId="0" borderId="17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164" fontId="7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7" xfId="0" applyNumberFormat="1" applyFont="1" applyFill="1" applyBorder="1" applyAlignment="1" applyProtection="1">
      <alignment horizontal="center" vertical="center" shrinkToFit="1"/>
      <protection/>
    </xf>
    <xf numFmtId="2" fontId="10" fillId="0" borderId="17" xfId="0" applyNumberFormat="1" applyFont="1" applyFill="1" applyBorder="1" applyAlignment="1">
      <alignment horizontal="right" vertical="center"/>
    </xf>
    <xf numFmtId="164" fontId="10" fillId="0" borderId="17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" fillId="0" borderId="17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2" fontId="10" fillId="0" borderId="17" xfId="0" applyNumberFormat="1" applyFont="1" applyFill="1" applyBorder="1" applyAlignment="1">
      <alignment vertical="center"/>
    </xf>
    <xf numFmtId="164" fontId="10" fillId="0" borderId="17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left" vertical="center" shrinkToFit="1"/>
      <protection/>
    </xf>
    <xf numFmtId="1" fontId="7" fillId="0" borderId="17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right"/>
    </xf>
    <xf numFmtId="0" fontId="11" fillId="0" borderId="0" xfId="0" applyFont="1" applyFill="1" applyAlignment="1">
      <alignment/>
    </xf>
    <xf numFmtId="1" fontId="10" fillId="0" borderId="17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center" vertical="center" wrapText="1" shrinkToFit="1"/>
      <protection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vertical="center" shrinkToFit="1"/>
      <protection/>
    </xf>
    <xf numFmtId="0" fontId="1" fillId="0" borderId="17" xfId="0" applyNumberFormat="1" applyFont="1" applyFill="1" applyBorder="1" applyAlignment="1" applyProtection="1">
      <alignment horizontal="center" vertical="center" shrinkToFit="1"/>
      <protection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33" borderId="11" xfId="0" applyNumberFormat="1" applyFont="1" applyFill="1" applyBorder="1" applyAlignment="1" applyProtection="1">
      <alignment vertical="center" shrinkToFit="1"/>
      <protection/>
    </xf>
    <xf numFmtId="0" fontId="1" fillId="33" borderId="11" xfId="0" applyNumberFormat="1" applyFont="1" applyFill="1" applyBorder="1" applyAlignment="1" applyProtection="1">
      <alignment horizontal="center" vertical="center" shrinkToFit="1"/>
      <protection/>
    </xf>
    <xf numFmtId="0" fontId="2" fillId="0" borderId="13" xfId="0" applyFont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" fillId="33" borderId="11" xfId="0" applyNumberFormat="1" applyFont="1" applyFill="1" applyBorder="1" applyAlignment="1" applyProtection="1">
      <alignment horizontal="center" vertical="center" wrapText="1" shrinkToFit="1"/>
      <protection/>
    </xf>
    <xf numFmtId="0" fontId="2" fillId="34" borderId="13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0" fillId="33" borderId="15" xfId="0" applyFont="1" applyFill="1" applyBorder="1" applyAlignment="1">
      <alignment vertical="center"/>
    </xf>
    <xf numFmtId="0" fontId="1" fillId="33" borderId="15" xfId="0" applyNumberFormat="1" applyFont="1" applyFill="1" applyBorder="1" applyAlignment="1" applyProtection="1">
      <alignment horizontal="center" vertical="center" wrapText="1" shrinkToFi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view="pageBreakPreview" zoomScaleSheetLayoutView="100" zoomScalePageLayoutView="0" workbookViewId="0" topLeftCell="A1">
      <selection activeCell="L7" sqref="L7"/>
    </sheetView>
  </sheetViews>
  <sheetFormatPr defaultColWidth="9.140625" defaultRowHeight="15"/>
  <cols>
    <col min="1" max="1" width="5.00390625" style="34" customWidth="1"/>
    <col min="2" max="2" width="27.7109375" style="32" customWidth="1"/>
    <col min="3" max="3" width="7.8515625" style="35" customWidth="1"/>
    <col min="4" max="4" width="13.7109375" style="36" customWidth="1"/>
    <col min="5" max="5" width="12.28125" style="36" customWidth="1"/>
    <col min="6" max="11" width="0" style="32" hidden="1" customWidth="1"/>
    <col min="12" max="12" width="13.28125" style="57" customWidth="1"/>
    <col min="13" max="13" width="13.28125" style="32" customWidth="1"/>
    <col min="14" max="16384" width="9.140625" style="32" customWidth="1"/>
  </cols>
  <sheetData>
    <row r="1" spans="1:13" s="33" customFormat="1" ht="24.75" customHeight="1">
      <c r="A1" s="75" t="s">
        <v>70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.75" customHeight="1">
      <c r="A2" s="66" t="s">
        <v>0</v>
      </c>
      <c r="B2" s="67" t="s">
        <v>1</v>
      </c>
      <c r="C2" s="67"/>
      <c r="D2" s="67" t="s">
        <v>2</v>
      </c>
      <c r="E2" s="67" t="s">
        <v>3</v>
      </c>
      <c r="F2" s="68" t="s">
        <v>4</v>
      </c>
      <c r="G2" s="68"/>
      <c r="H2" s="68" t="s">
        <v>5</v>
      </c>
      <c r="I2" s="68"/>
      <c r="J2" s="68"/>
      <c r="K2" s="67" t="s">
        <v>6</v>
      </c>
      <c r="L2" s="64" t="s">
        <v>71</v>
      </c>
      <c r="M2" s="64" t="s">
        <v>61</v>
      </c>
    </row>
    <row r="3" spans="1:13" ht="72.75" customHeight="1">
      <c r="A3" s="66"/>
      <c r="B3" s="37" t="s">
        <v>7</v>
      </c>
      <c r="C3" s="37" t="s">
        <v>8</v>
      </c>
      <c r="D3" s="67"/>
      <c r="E3" s="67"/>
      <c r="F3" s="39" t="s">
        <v>9</v>
      </c>
      <c r="G3" s="40" t="s">
        <v>10</v>
      </c>
      <c r="H3" s="41" t="s">
        <v>11</v>
      </c>
      <c r="I3" s="41" t="s">
        <v>12</v>
      </c>
      <c r="J3" s="41" t="s">
        <v>13</v>
      </c>
      <c r="K3" s="67"/>
      <c r="L3" s="65"/>
      <c r="M3" s="65"/>
    </row>
    <row r="4" spans="1:13" ht="13.5" customHeight="1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8"/>
      <c r="G4" s="42"/>
      <c r="H4" s="37"/>
      <c r="I4" s="37"/>
      <c r="J4" s="37"/>
      <c r="K4" s="37"/>
      <c r="L4" s="56">
        <v>6</v>
      </c>
      <c r="M4" s="56">
        <v>7</v>
      </c>
    </row>
    <row r="5" spans="1:13" s="50" customFormat="1" ht="16.5" customHeight="1">
      <c r="A5" s="61">
        <v>1</v>
      </c>
      <c r="B5" s="62" t="s">
        <v>54</v>
      </c>
      <c r="C5" s="63">
        <v>2</v>
      </c>
      <c r="D5" s="43" t="s">
        <v>17</v>
      </c>
      <c r="E5" s="43" t="s">
        <v>20</v>
      </c>
      <c r="F5" s="47">
        <v>3.55</v>
      </c>
      <c r="G5" s="48">
        <v>0.022</v>
      </c>
      <c r="H5" s="49">
        <v>2082</v>
      </c>
      <c r="I5" s="49">
        <f>G5*H5</f>
        <v>45.803999999999995</v>
      </c>
      <c r="J5" s="49">
        <v>35.1</v>
      </c>
      <c r="K5" s="49">
        <v>117.59</v>
      </c>
      <c r="L5" s="47">
        <f>349.21+433.75+477.98</f>
        <v>1260.94</v>
      </c>
      <c r="M5" s="44">
        <f>26.02+29.79+33.04</f>
        <v>88.85</v>
      </c>
    </row>
    <row r="6" spans="1:13" s="50" customFormat="1" ht="16.5" customHeight="1">
      <c r="A6" s="61"/>
      <c r="B6" s="62"/>
      <c r="C6" s="63"/>
      <c r="D6" s="43" t="s">
        <v>15</v>
      </c>
      <c r="E6" s="43" t="s">
        <v>18</v>
      </c>
      <c r="F6" s="47">
        <v>5.71</v>
      </c>
      <c r="G6" s="48">
        <v>0.022</v>
      </c>
      <c r="H6" s="49"/>
      <c r="I6" s="49">
        <f>G6*H5</f>
        <v>45.803999999999995</v>
      </c>
      <c r="J6" s="49"/>
      <c r="K6" s="49">
        <v>18.03</v>
      </c>
      <c r="L6" s="49" t="s">
        <v>15</v>
      </c>
      <c r="M6" s="44"/>
    </row>
    <row r="7" spans="1:13" s="50" customFormat="1" ht="16.5" customHeight="1">
      <c r="A7" s="61">
        <v>2</v>
      </c>
      <c r="B7" s="62" t="s">
        <v>39</v>
      </c>
      <c r="C7" s="63">
        <v>3</v>
      </c>
      <c r="D7" s="43" t="s">
        <v>17</v>
      </c>
      <c r="E7" s="43" t="s">
        <v>16</v>
      </c>
      <c r="F7" s="47"/>
      <c r="G7" s="48"/>
      <c r="H7" s="49"/>
      <c r="I7" s="49"/>
      <c r="J7" s="49"/>
      <c r="K7" s="49"/>
      <c r="L7" s="47">
        <v>1091.17</v>
      </c>
      <c r="M7" s="44">
        <v>51.89</v>
      </c>
    </row>
    <row r="8" spans="1:13" s="50" customFormat="1" ht="16.5" customHeight="1">
      <c r="A8" s="61"/>
      <c r="B8" s="62"/>
      <c r="C8" s="63"/>
      <c r="D8" s="43" t="s">
        <v>21</v>
      </c>
      <c r="E8" s="43" t="s">
        <v>18</v>
      </c>
      <c r="F8" s="47"/>
      <c r="G8" s="48"/>
      <c r="H8" s="49"/>
      <c r="I8" s="49"/>
      <c r="J8" s="49"/>
      <c r="K8" s="49"/>
      <c r="L8" s="49" t="s">
        <v>15</v>
      </c>
      <c r="M8" s="44"/>
    </row>
    <row r="9" spans="1:13" s="50" customFormat="1" ht="16.5" customHeight="1">
      <c r="A9" s="61">
        <v>3</v>
      </c>
      <c r="B9" s="62" t="s">
        <v>39</v>
      </c>
      <c r="C9" s="63">
        <v>5</v>
      </c>
      <c r="D9" s="43" t="s">
        <v>17</v>
      </c>
      <c r="E9" s="43" t="s">
        <v>16</v>
      </c>
      <c r="F9" s="47"/>
      <c r="G9" s="48"/>
      <c r="H9" s="49"/>
      <c r="I9" s="49"/>
      <c r="J9" s="49"/>
      <c r="K9" s="49"/>
      <c r="L9" s="47">
        <v>1040.48</v>
      </c>
      <c r="M9" s="44">
        <v>49.37</v>
      </c>
    </row>
    <row r="10" spans="1:13" s="50" customFormat="1" ht="16.5" customHeight="1">
      <c r="A10" s="61"/>
      <c r="B10" s="62"/>
      <c r="C10" s="63"/>
      <c r="D10" s="43" t="s">
        <v>21</v>
      </c>
      <c r="E10" s="43" t="s">
        <v>18</v>
      </c>
      <c r="F10" s="47"/>
      <c r="G10" s="48"/>
      <c r="H10" s="49"/>
      <c r="I10" s="49"/>
      <c r="J10" s="49"/>
      <c r="K10" s="49"/>
      <c r="L10" s="49" t="s">
        <v>15</v>
      </c>
      <c r="M10" s="44"/>
    </row>
    <row r="11" spans="1:13" s="50" customFormat="1" ht="16.5" customHeight="1">
      <c r="A11" s="61">
        <v>4</v>
      </c>
      <c r="B11" s="62" t="s">
        <v>39</v>
      </c>
      <c r="C11" s="63">
        <v>6</v>
      </c>
      <c r="D11" s="43" t="s">
        <v>17</v>
      </c>
      <c r="E11" s="43" t="s">
        <v>16</v>
      </c>
      <c r="F11" s="47"/>
      <c r="G11" s="48"/>
      <c r="H11" s="49"/>
      <c r="I11" s="49"/>
      <c r="J11" s="49"/>
      <c r="K11" s="49"/>
      <c r="L11" s="47">
        <v>493.8</v>
      </c>
      <c r="M11" s="44">
        <v>39.65</v>
      </c>
    </row>
    <row r="12" spans="1:13" s="50" customFormat="1" ht="16.5" customHeight="1">
      <c r="A12" s="61"/>
      <c r="B12" s="62"/>
      <c r="C12" s="63"/>
      <c r="D12" s="43" t="s">
        <v>21</v>
      </c>
      <c r="E12" s="43" t="s">
        <v>18</v>
      </c>
      <c r="F12" s="47"/>
      <c r="G12" s="48"/>
      <c r="H12" s="49"/>
      <c r="I12" s="49"/>
      <c r="J12" s="49"/>
      <c r="K12" s="49"/>
      <c r="L12" s="49" t="s">
        <v>15</v>
      </c>
      <c r="M12" s="44"/>
    </row>
    <row r="13" spans="1:13" s="50" customFormat="1" ht="16.5" customHeight="1">
      <c r="A13" s="61">
        <v>5</v>
      </c>
      <c r="B13" s="62" t="s">
        <v>39</v>
      </c>
      <c r="C13" s="63">
        <v>7</v>
      </c>
      <c r="D13" s="43" t="s">
        <v>17</v>
      </c>
      <c r="E13" s="43" t="s">
        <v>16</v>
      </c>
      <c r="F13" s="47"/>
      <c r="G13" s="48"/>
      <c r="H13" s="49"/>
      <c r="I13" s="49"/>
      <c r="J13" s="49"/>
      <c r="K13" s="49"/>
      <c r="L13" s="47">
        <v>1125.27</v>
      </c>
      <c r="M13" s="44">
        <v>54.64</v>
      </c>
    </row>
    <row r="14" spans="1:13" s="50" customFormat="1" ht="16.5" customHeight="1">
      <c r="A14" s="61"/>
      <c r="B14" s="62"/>
      <c r="C14" s="63"/>
      <c r="D14" s="43" t="s">
        <v>21</v>
      </c>
      <c r="E14" s="43" t="s">
        <v>18</v>
      </c>
      <c r="F14" s="47"/>
      <c r="G14" s="48"/>
      <c r="H14" s="49"/>
      <c r="I14" s="49"/>
      <c r="J14" s="49"/>
      <c r="K14" s="49"/>
      <c r="L14" s="49" t="s">
        <v>15</v>
      </c>
      <c r="M14" s="44"/>
    </row>
    <row r="15" spans="1:13" s="50" customFormat="1" ht="16.5" customHeight="1">
      <c r="A15" s="61">
        <v>6</v>
      </c>
      <c r="B15" s="62" t="s">
        <v>39</v>
      </c>
      <c r="C15" s="63">
        <v>9</v>
      </c>
      <c r="D15" s="43" t="s">
        <v>17</v>
      </c>
      <c r="E15" s="43" t="s">
        <v>16</v>
      </c>
      <c r="F15" s="47"/>
      <c r="G15" s="48"/>
      <c r="H15" s="49"/>
      <c r="I15" s="49"/>
      <c r="J15" s="49"/>
      <c r="K15" s="49"/>
      <c r="L15" s="47">
        <v>764.98</v>
      </c>
      <c r="M15" s="44">
        <v>47.67</v>
      </c>
    </row>
    <row r="16" spans="1:13" s="50" customFormat="1" ht="16.5" customHeight="1">
      <c r="A16" s="61"/>
      <c r="B16" s="62"/>
      <c r="C16" s="63"/>
      <c r="D16" s="43" t="s">
        <v>21</v>
      </c>
      <c r="E16" s="43" t="s">
        <v>18</v>
      </c>
      <c r="F16" s="47"/>
      <c r="G16" s="48"/>
      <c r="H16" s="49"/>
      <c r="I16" s="49"/>
      <c r="J16" s="49"/>
      <c r="K16" s="49"/>
      <c r="L16" s="49" t="s">
        <v>15</v>
      </c>
      <c r="M16" s="44"/>
    </row>
    <row r="17" spans="1:13" s="50" customFormat="1" ht="16.5" customHeight="1">
      <c r="A17" s="61">
        <v>7</v>
      </c>
      <c r="B17" s="62" t="s">
        <v>39</v>
      </c>
      <c r="C17" s="63">
        <v>12</v>
      </c>
      <c r="D17" s="43" t="s">
        <v>17</v>
      </c>
      <c r="E17" s="43" t="s">
        <v>16</v>
      </c>
      <c r="F17" s="47"/>
      <c r="G17" s="48"/>
      <c r="H17" s="49"/>
      <c r="I17" s="49"/>
      <c r="J17" s="49"/>
      <c r="K17" s="49"/>
      <c r="L17" s="47">
        <v>442.99</v>
      </c>
      <c r="M17" s="44">
        <v>40.62</v>
      </c>
    </row>
    <row r="18" spans="1:13" s="50" customFormat="1" ht="16.5" customHeight="1">
      <c r="A18" s="61"/>
      <c r="B18" s="62"/>
      <c r="C18" s="63"/>
      <c r="D18" s="43" t="s">
        <v>21</v>
      </c>
      <c r="E18" s="43" t="s">
        <v>18</v>
      </c>
      <c r="F18" s="47"/>
      <c r="G18" s="48"/>
      <c r="H18" s="49"/>
      <c r="I18" s="49"/>
      <c r="J18" s="49"/>
      <c r="K18" s="49"/>
      <c r="L18" s="49" t="s">
        <v>15</v>
      </c>
      <c r="M18" s="44"/>
    </row>
    <row r="19" spans="1:13" s="50" customFormat="1" ht="16.5" customHeight="1">
      <c r="A19" s="61">
        <v>8</v>
      </c>
      <c r="B19" s="62" t="s">
        <v>39</v>
      </c>
      <c r="C19" s="63">
        <v>13</v>
      </c>
      <c r="D19" s="43" t="s">
        <v>17</v>
      </c>
      <c r="E19" s="43" t="s">
        <v>16</v>
      </c>
      <c r="F19" s="47"/>
      <c r="G19" s="48"/>
      <c r="H19" s="49"/>
      <c r="I19" s="49"/>
      <c r="J19" s="49"/>
      <c r="K19" s="49"/>
      <c r="L19" s="47">
        <v>1090.91</v>
      </c>
      <c r="M19" s="44">
        <v>58.93</v>
      </c>
    </row>
    <row r="20" spans="1:13" s="50" customFormat="1" ht="16.5" customHeight="1">
      <c r="A20" s="61"/>
      <c r="B20" s="62"/>
      <c r="C20" s="63"/>
      <c r="D20" s="43" t="s">
        <v>21</v>
      </c>
      <c r="E20" s="43" t="s">
        <v>18</v>
      </c>
      <c r="F20" s="47"/>
      <c r="G20" s="48"/>
      <c r="H20" s="49"/>
      <c r="I20" s="49"/>
      <c r="J20" s="49"/>
      <c r="K20" s="49"/>
      <c r="L20" s="49" t="s">
        <v>15</v>
      </c>
      <c r="M20" s="44"/>
    </row>
    <row r="21" spans="1:13" s="50" customFormat="1" ht="16.5" customHeight="1">
      <c r="A21" s="61">
        <v>9</v>
      </c>
      <c r="B21" s="62" t="s">
        <v>39</v>
      </c>
      <c r="C21" s="63">
        <v>14</v>
      </c>
      <c r="D21" s="43" t="s">
        <v>17</v>
      </c>
      <c r="E21" s="43" t="s">
        <v>16</v>
      </c>
      <c r="F21" s="47"/>
      <c r="G21" s="48"/>
      <c r="H21" s="49"/>
      <c r="I21" s="49"/>
      <c r="J21" s="49"/>
      <c r="K21" s="49"/>
      <c r="L21" s="47">
        <f>301.14+352.93</f>
        <v>654.0699999999999</v>
      </c>
      <c r="M21" s="44">
        <f>27.27+26.24</f>
        <v>53.51</v>
      </c>
    </row>
    <row r="22" spans="1:13" s="50" customFormat="1" ht="16.5" customHeight="1">
      <c r="A22" s="61"/>
      <c r="B22" s="62"/>
      <c r="C22" s="63"/>
      <c r="D22" s="43" t="s">
        <v>21</v>
      </c>
      <c r="E22" s="43" t="s">
        <v>18</v>
      </c>
      <c r="F22" s="47"/>
      <c r="G22" s="48"/>
      <c r="H22" s="49"/>
      <c r="I22" s="49"/>
      <c r="J22" s="49"/>
      <c r="K22" s="49"/>
      <c r="L22" s="49" t="s">
        <v>15</v>
      </c>
      <c r="M22" s="44"/>
    </row>
    <row r="23" spans="1:13" s="50" customFormat="1" ht="16.5" customHeight="1">
      <c r="A23" s="61">
        <v>10</v>
      </c>
      <c r="B23" s="62" t="s">
        <v>39</v>
      </c>
      <c r="C23" s="63">
        <v>19</v>
      </c>
      <c r="D23" s="43" t="s">
        <v>17</v>
      </c>
      <c r="E23" s="43" t="s">
        <v>16</v>
      </c>
      <c r="F23" s="47"/>
      <c r="G23" s="48"/>
      <c r="H23" s="49"/>
      <c r="I23" s="49"/>
      <c r="J23" s="49"/>
      <c r="K23" s="49"/>
      <c r="L23" s="47">
        <v>978.6</v>
      </c>
      <c r="M23" s="44">
        <v>50.47</v>
      </c>
    </row>
    <row r="24" spans="1:13" s="50" customFormat="1" ht="16.5" customHeight="1">
      <c r="A24" s="61"/>
      <c r="B24" s="62"/>
      <c r="C24" s="63"/>
      <c r="D24" s="43" t="s">
        <v>21</v>
      </c>
      <c r="E24" s="43" t="s">
        <v>18</v>
      </c>
      <c r="F24" s="47"/>
      <c r="G24" s="48"/>
      <c r="H24" s="49"/>
      <c r="I24" s="49"/>
      <c r="J24" s="49"/>
      <c r="K24" s="49"/>
      <c r="L24" s="49" t="s">
        <v>15</v>
      </c>
      <c r="M24" s="44"/>
    </row>
    <row r="25" spans="1:13" s="50" customFormat="1" ht="16.5" customHeight="1">
      <c r="A25" s="61">
        <v>11</v>
      </c>
      <c r="B25" s="62" t="s">
        <v>39</v>
      </c>
      <c r="C25" s="63">
        <v>27</v>
      </c>
      <c r="D25" s="43" t="s">
        <v>17</v>
      </c>
      <c r="E25" s="43" t="s">
        <v>16</v>
      </c>
      <c r="F25" s="47"/>
      <c r="G25" s="48"/>
      <c r="H25" s="49"/>
      <c r="I25" s="49"/>
      <c r="J25" s="49"/>
      <c r="K25" s="49"/>
      <c r="L25" s="47">
        <v>884.6</v>
      </c>
      <c r="M25" s="44">
        <v>45.92</v>
      </c>
    </row>
    <row r="26" spans="1:13" s="50" customFormat="1" ht="16.5" customHeight="1">
      <c r="A26" s="61"/>
      <c r="B26" s="62"/>
      <c r="C26" s="63"/>
      <c r="D26" s="43" t="s">
        <v>21</v>
      </c>
      <c r="E26" s="43" t="s">
        <v>18</v>
      </c>
      <c r="F26" s="47"/>
      <c r="G26" s="48"/>
      <c r="H26" s="49"/>
      <c r="I26" s="49"/>
      <c r="J26" s="49"/>
      <c r="K26" s="49"/>
      <c r="L26" s="49" t="s">
        <v>15</v>
      </c>
      <c r="M26" s="44"/>
    </row>
    <row r="27" spans="1:13" s="50" customFormat="1" ht="16.5" customHeight="1">
      <c r="A27" s="61">
        <v>12</v>
      </c>
      <c r="B27" s="69" t="s">
        <v>14</v>
      </c>
      <c r="C27" s="70">
        <v>6</v>
      </c>
      <c r="D27" s="43" t="s">
        <v>17</v>
      </c>
      <c r="E27" s="43" t="s">
        <v>16</v>
      </c>
      <c r="F27" s="47">
        <v>3.55</v>
      </c>
      <c r="G27" s="48">
        <v>0.023</v>
      </c>
      <c r="H27" s="49">
        <v>2068.6</v>
      </c>
      <c r="I27" s="49">
        <f>G27*H27</f>
        <v>47.577799999999996</v>
      </c>
      <c r="J27" s="49">
        <v>0</v>
      </c>
      <c r="K27" s="49">
        <v>117.59</v>
      </c>
      <c r="L27" s="49">
        <v>1176.69</v>
      </c>
      <c r="M27" s="44">
        <v>86.73</v>
      </c>
    </row>
    <row r="28" spans="1:13" s="50" customFormat="1" ht="16.5" customHeight="1">
      <c r="A28" s="61"/>
      <c r="B28" s="69"/>
      <c r="C28" s="70"/>
      <c r="D28" s="43" t="s">
        <v>17</v>
      </c>
      <c r="E28" s="43" t="s">
        <v>18</v>
      </c>
      <c r="F28" s="47">
        <v>5.71</v>
      </c>
      <c r="G28" s="48">
        <v>0.023</v>
      </c>
      <c r="H28" s="47"/>
      <c r="I28" s="49">
        <f>G28*H27</f>
        <v>47.577799999999996</v>
      </c>
      <c r="J28" s="49"/>
      <c r="K28" s="49">
        <v>18.03</v>
      </c>
      <c r="L28" s="47">
        <v>1378.39</v>
      </c>
      <c r="M28" s="44"/>
    </row>
    <row r="29" spans="1:13" s="50" customFormat="1" ht="16.5" customHeight="1">
      <c r="A29" s="61">
        <v>13</v>
      </c>
      <c r="B29" s="62" t="s">
        <v>19</v>
      </c>
      <c r="C29" s="63">
        <v>10</v>
      </c>
      <c r="D29" s="43" t="s">
        <v>17</v>
      </c>
      <c r="E29" s="43" t="s">
        <v>20</v>
      </c>
      <c r="F29" s="47"/>
      <c r="G29" s="48">
        <v>0.027</v>
      </c>
      <c r="H29" s="49">
        <v>827.4</v>
      </c>
      <c r="I29" s="49">
        <f>G29*H29</f>
        <v>22.3398</v>
      </c>
      <c r="J29" s="49"/>
      <c r="K29" s="49"/>
      <c r="L29" s="47">
        <f>350.24+343.82</f>
        <v>694.06</v>
      </c>
      <c r="M29" s="44">
        <f>27.09+27.07</f>
        <v>54.16</v>
      </c>
    </row>
    <row r="30" spans="1:13" s="50" customFormat="1" ht="16.5" customHeight="1">
      <c r="A30" s="61"/>
      <c r="B30" s="62"/>
      <c r="C30" s="63"/>
      <c r="D30" s="43" t="s">
        <v>17</v>
      </c>
      <c r="E30" s="43" t="s">
        <v>18</v>
      </c>
      <c r="F30" s="47"/>
      <c r="G30" s="48">
        <v>0.027</v>
      </c>
      <c r="H30" s="49"/>
      <c r="I30" s="49">
        <f>G30*H29</f>
        <v>22.3398</v>
      </c>
      <c r="J30" s="49"/>
      <c r="K30" s="49"/>
      <c r="L30" s="47">
        <v>852</v>
      </c>
      <c r="M30" s="44"/>
    </row>
    <row r="31" spans="1:13" s="50" customFormat="1" ht="16.5" customHeight="1">
      <c r="A31" s="43">
        <v>14</v>
      </c>
      <c r="B31" s="51" t="s">
        <v>14</v>
      </c>
      <c r="C31" s="45">
        <v>22</v>
      </c>
      <c r="D31" s="43" t="s">
        <v>17</v>
      </c>
      <c r="E31" s="43" t="s">
        <v>18</v>
      </c>
      <c r="F31" s="47">
        <v>7.5</v>
      </c>
      <c r="G31" s="49">
        <v>0.064</v>
      </c>
      <c r="H31" s="49">
        <v>291</v>
      </c>
      <c r="I31" s="49">
        <f>G31*H31</f>
        <v>18.624</v>
      </c>
      <c r="J31" s="49">
        <v>0</v>
      </c>
      <c r="K31" s="49">
        <v>18.03</v>
      </c>
      <c r="L31" s="47">
        <v>1533</v>
      </c>
      <c r="M31" s="44"/>
    </row>
    <row r="32" spans="1:13" s="50" customFormat="1" ht="16.5" customHeight="1">
      <c r="A32" s="61">
        <v>15</v>
      </c>
      <c r="B32" s="62" t="s">
        <v>14</v>
      </c>
      <c r="C32" s="63">
        <v>26</v>
      </c>
      <c r="D32" s="43" t="s">
        <v>17</v>
      </c>
      <c r="E32" s="43" t="s">
        <v>16</v>
      </c>
      <c r="F32" s="47"/>
      <c r="G32" s="48"/>
      <c r="H32" s="49"/>
      <c r="I32" s="49"/>
      <c r="J32" s="49"/>
      <c r="K32" s="49"/>
      <c r="L32" s="47">
        <f>256.02+299.17</f>
        <v>555.19</v>
      </c>
      <c r="M32" s="44">
        <f>20+23.94</f>
        <v>43.94</v>
      </c>
    </row>
    <row r="33" spans="1:13" s="50" customFormat="1" ht="16.5" customHeight="1">
      <c r="A33" s="61"/>
      <c r="B33" s="62"/>
      <c r="C33" s="63"/>
      <c r="D33" s="43" t="s">
        <v>21</v>
      </c>
      <c r="E33" s="43" t="s">
        <v>18</v>
      </c>
      <c r="F33" s="47"/>
      <c r="G33" s="48"/>
      <c r="H33" s="49"/>
      <c r="I33" s="49"/>
      <c r="J33" s="49"/>
      <c r="K33" s="49"/>
      <c r="L33" s="49" t="s">
        <v>15</v>
      </c>
      <c r="M33" s="44"/>
    </row>
    <row r="34" spans="1:13" s="50" customFormat="1" ht="16.5" customHeight="1">
      <c r="A34" s="43">
        <v>16</v>
      </c>
      <c r="B34" s="51" t="s">
        <v>14</v>
      </c>
      <c r="C34" s="45">
        <v>29</v>
      </c>
      <c r="D34" s="43" t="s">
        <v>17</v>
      </c>
      <c r="E34" s="43" t="s">
        <v>18</v>
      </c>
      <c r="F34" s="47">
        <v>7.5</v>
      </c>
      <c r="G34" s="49">
        <v>0.056</v>
      </c>
      <c r="H34" s="49">
        <v>380.9</v>
      </c>
      <c r="I34" s="49">
        <f>G34*H34</f>
        <v>21.3304</v>
      </c>
      <c r="J34" s="49">
        <v>0</v>
      </c>
      <c r="K34" s="49">
        <v>18.03</v>
      </c>
      <c r="L34" s="47">
        <v>1737.1</v>
      </c>
      <c r="M34" s="44"/>
    </row>
    <row r="35" spans="1:13" s="50" customFormat="1" ht="16.5" customHeight="1">
      <c r="A35" s="61">
        <v>17</v>
      </c>
      <c r="B35" s="62" t="s">
        <v>14</v>
      </c>
      <c r="C35" s="63" t="s">
        <v>41</v>
      </c>
      <c r="D35" s="43" t="s">
        <v>55</v>
      </c>
      <c r="E35" s="43" t="s">
        <v>16</v>
      </c>
      <c r="F35" s="47">
        <v>7.5</v>
      </c>
      <c r="G35" s="48"/>
      <c r="H35" s="49"/>
      <c r="I35" s="49"/>
      <c r="J35" s="49">
        <v>0</v>
      </c>
      <c r="K35" s="49">
        <v>18.03</v>
      </c>
      <c r="L35" s="47">
        <v>222.12</v>
      </c>
      <c r="M35" s="44">
        <v>21.5</v>
      </c>
    </row>
    <row r="36" spans="1:13" s="50" customFormat="1" ht="16.5" customHeight="1">
      <c r="A36" s="61"/>
      <c r="B36" s="62"/>
      <c r="C36" s="63"/>
      <c r="D36" s="43" t="s">
        <v>21</v>
      </c>
      <c r="E36" s="43" t="s">
        <v>18</v>
      </c>
      <c r="F36" s="47"/>
      <c r="G36" s="48"/>
      <c r="H36" s="49"/>
      <c r="I36" s="49"/>
      <c r="J36" s="49"/>
      <c r="K36" s="49"/>
      <c r="L36" s="49" t="s">
        <v>15</v>
      </c>
      <c r="M36" s="44"/>
    </row>
    <row r="37" spans="1:13" s="50" customFormat="1" ht="16.5" customHeight="1">
      <c r="A37" s="43">
        <v>18</v>
      </c>
      <c r="B37" s="52" t="s">
        <v>29</v>
      </c>
      <c r="C37" s="43">
        <v>5</v>
      </c>
      <c r="D37" s="43" t="s">
        <v>17</v>
      </c>
      <c r="E37" s="43" t="s">
        <v>18</v>
      </c>
      <c r="F37" s="53"/>
      <c r="G37" s="44"/>
      <c r="H37" s="44"/>
      <c r="I37" s="44"/>
      <c r="J37" s="44"/>
      <c r="K37" s="44"/>
      <c r="L37" s="59">
        <v>896</v>
      </c>
      <c r="M37" s="44"/>
    </row>
    <row r="38" spans="1:13" s="50" customFormat="1" ht="16.5" customHeight="1">
      <c r="A38" s="61">
        <v>19</v>
      </c>
      <c r="B38" s="62" t="s">
        <v>29</v>
      </c>
      <c r="C38" s="63" t="s">
        <v>43</v>
      </c>
      <c r="D38" s="43" t="s">
        <v>17</v>
      </c>
      <c r="E38" s="43" t="s">
        <v>16</v>
      </c>
      <c r="F38" s="47"/>
      <c r="G38" s="48"/>
      <c r="H38" s="49"/>
      <c r="I38" s="49"/>
      <c r="J38" s="49"/>
      <c r="K38" s="49"/>
      <c r="L38" s="47">
        <v>412.77</v>
      </c>
      <c r="M38" s="44">
        <v>29.51</v>
      </c>
    </row>
    <row r="39" spans="1:13" s="50" customFormat="1" ht="16.5" customHeight="1">
      <c r="A39" s="61"/>
      <c r="B39" s="62"/>
      <c r="C39" s="63"/>
      <c r="D39" s="43" t="s">
        <v>17</v>
      </c>
      <c r="E39" s="43" t="s">
        <v>18</v>
      </c>
      <c r="F39" s="47"/>
      <c r="G39" s="48"/>
      <c r="H39" s="49"/>
      <c r="I39" s="49"/>
      <c r="J39" s="49"/>
      <c r="K39" s="49"/>
      <c r="L39" s="59">
        <v>507</v>
      </c>
      <c r="M39" s="44"/>
    </row>
    <row r="40" spans="1:13" s="50" customFormat="1" ht="16.5" customHeight="1">
      <c r="A40" s="43">
        <v>20</v>
      </c>
      <c r="B40" s="44" t="s">
        <v>28</v>
      </c>
      <c r="C40" s="43">
        <v>37</v>
      </c>
      <c r="D40" s="43" t="s">
        <v>17</v>
      </c>
      <c r="E40" s="43" t="s">
        <v>18</v>
      </c>
      <c r="F40" s="47">
        <v>7.5</v>
      </c>
      <c r="G40" s="54">
        <v>0.034</v>
      </c>
      <c r="H40" s="44">
        <v>562.2</v>
      </c>
      <c r="I40" s="49">
        <f>G40*H40</f>
        <v>19.114800000000002</v>
      </c>
      <c r="J40" s="43">
        <v>141.14</v>
      </c>
      <c r="K40" s="49">
        <v>18.03</v>
      </c>
      <c r="L40" s="47">
        <v>1299.1</v>
      </c>
      <c r="M40" s="44"/>
    </row>
    <row r="41" spans="1:13" s="50" customFormat="1" ht="16.5" customHeight="1">
      <c r="A41" s="43">
        <v>21</v>
      </c>
      <c r="B41" s="52" t="s">
        <v>29</v>
      </c>
      <c r="C41" s="46">
        <v>47</v>
      </c>
      <c r="D41" s="43" t="s">
        <v>17</v>
      </c>
      <c r="E41" s="43" t="s">
        <v>18</v>
      </c>
      <c r="F41" s="47">
        <v>7.5</v>
      </c>
      <c r="G41" s="49">
        <v>0.058</v>
      </c>
      <c r="H41" s="49">
        <v>455</v>
      </c>
      <c r="I41" s="49">
        <f>G41*H41</f>
        <v>26.39</v>
      </c>
      <c r="J41" s="49">
        <v>0</v>
      </c>
      <c r="K41" s="49">
        <v>18.03</v>
      </c>
      <c r="L41" s="47">
        <v>1845.4</v>
      </c>
      <c r="M41" s="44"/>
    </row>
    <row r="42" spans="1:13" s="50" customFormat="1" ht="16.5" customHeight="1">
      <c r="A42" s="43">
        <v>22</v>
      </c>
      <c r="B42" s="52" t="s">
        <v>29</v>
      </c>
      <c r="C42" s="46" t="s">
        <v>30</v>
      </c>
      <c r="D42" s="43" t="s">
        <v>17</v>
      </c>
      <c r="E42" s="43" t="s">
        <v>18</v>
      </c>
      <c r="F42" s="47">
        <v>7.5</v>
      </c>
      <c r="G42" s="49">
        <v>0.049</v>
      </c>
      <c r="H42" s="49">
        <v>387.5</v>
      </c>
      <c r="I42" s="49">
        <f>G42*H42</f>
        <v>18.9875</v>
      </c>
      <c r="J42" s="49">
        <v>0</v>
      </c>
      <c r="K42" s="49">
        <v>18.03</v>
      </c>
      <c r="L42" s="47">
        <v>1787.6</v>
      </c>
      <c r="M42" s="44"/>
    </row>
    <row r="43" spans="1:13" s="50" customFormat="1" ht="16.5" customHeight="1">
      <c r="A43" s="43">
        <v>23</v>
      </c>
      <c r="B43" s="52" t="s">
        <v>29</v>
      </c>
      <c r="C43" s="46">
        <v>55</v>
      </c>
      <c r="D43" s="43" t="s">
        <v>17</v>
      </c>
      <c r="E43" s="43" t="s">
        <v>18</v>
      </c>
      <c r="F43" s="47">
        <v>7.5</v>
      </c>
      <c r="G43" s="49">
        <v>0.055</v>
      </c>
      <c r="H43" s="49">
        <v>448.8</v>
      </c>
      <c r="I43" s="49">
        <f>G43*H43</f>
        <v>24.684</v>
      </c>
      <c r="J43" s="49">
        <v>0</v>
      </c>
      <c r="K43" s="49">
        <v>18.03</v>
      </c>
      <c r="L43" s="47">
        <v>1839.88</v>
      </c>
      <c r="M43" s="44"/>
    </row>
    <row r="44" spans="1:13" s="50" customFormat="1" ht="16.5" customHeight="1">
      <c r="A44" s="61">
        <v>24</v>
      </c>
      <c r="B44" s="62" t="s">
        <v>29</v>
      </c>
      <c r="C44" s="63">
        <v>57</v>
      </c>
      <c r="D44" s="43" t="s">
        <v>17</v>
      </c>
      <c r="E44" s="43" t="s">
        <v>16</v>
      </c>
      <c r="F44" s="47"/>
      <c r="G44" s="48"/>
      <c r="H44" s="49"/>
      <c r="I44" s="49"/>
      <c r="J44" s="49"/>
      <c r="K44" s="49"/>
      <c r="L44" s="47">
        <v>249</v>
      </c>
      <c r="M44" s="44">
        <v>14.53</v>
      </c>
    </row>
    <row r="45" spans="1:13" s="50" customFormat="1" ht="16.5" customHeight="1">
      <c r="A45" s="61"/>
      <c r="B45" s="62"/>
      <c r="C45" s="63"/>
      <c r="D45" s="43" t="s">
        <v>17</v>
      </c>
      <c r="E45" s="43" t="s">
        <v>18</v>
      </c>
      <c r="F45" s="47"/>
      <c r="G45" s="48"/>
      <c r="H45" s="49"/>
      <c r="I45" s="49"/>
      <c r="J45" s="49"/>
      <c r="K45" s="49"/>
      <c r="L45" s="59">
        <v>215</v>
      </c>
      <c r="M45" s="44"/>
    </row>
    <row r="46" spans="1:13" s="50" customFormat="1" ht="16.5" customHeight="1">
      <c r="A46" s="61">
        <v>25</v>
      </c>
      <c r="B46" s="62" t="s">
        <v>29</v>
      </c>
      <c r="C46" s="63" t="s">
        <v>44</v>
      </c>
      <c r="D46" s="43" t="s">
        <v>17</v>
      </c>
      <c r="E46" s="43" t="s">
        <v>16</v>
      </c>
      <c r="F46" s="47"/>
      <c r="G46" s="48"/>
      <c r="H46" s="49"/>
      <c r="I46" s="49"/>
      <c r="J46" s="49"/>
      <c r="K46" s="49"/>
      <c r="L46" s="47">
        <v>317.91</v>
      </c>
      <c r="M46" s="44">
        <v>21.5</v>
      </c>
    </row>
    <row r="47" spans="1:13" s="50" customFormat="1" ht="16.5" customHeight="1">
      <c r="A47" s="61"/>
      <c r="B47" s="62"/>
      <c r="C47" s="63"/>
      <c r="D47" s="43" t="s">
        <v>21</v>
      </c>
      <c r="E47" s="43" t="s">
        <v>18</v>
      </c>
      <c r="F47" s="47"/>
      <c r="G47" s="48"/>
      <c r="H47" s="49"/>
      <c r="I47" s="49"/>
      <c r="J47" s="49"/>
      <c r="K47" s="49"/>
      <c r="L47" s="49" t="s">
        <v>15</v>
      </c>
      <c r="M47" s="44"/>
    </row>
    <row r="48" spans="1:13" s="50" customFormat="1" ht="16.5" customHeight="1">
      <c r="A48" s="61">
        <v>26</v>
      </c>
      <c r="B48" s="62" t="s">
        <v>29</v>
      </c>
      <c r="C48" s="63">
        <v>63</v>
      </c>
      <c r="D48" s="43" t="s">
        <v>17</v>
      </c>
      <c r="E48" s="43" t="s">
        <v>16</v>
      </c>
      <c r="F48" s="47"/>
      <c r="G48" s="48"/>
      <c r="H48" s="49"/>
      <c r="I48" s="49"/>
      <c r="J48" s="49"/>
      <c r="K48" s="49"/>
      <c r="L48" s="47">
        <v>277.42</v>
      </c>
      <c r="M48" s="44">
        <v>23.11</v>
      </c>
    </row>
    <row r="49" spans="1:13" s="50" customFormat="1" ht="16.5" customHeight="1">
      <c r="A49" s="61"/>
      <c r="B49" s="62"/>
      <c r="C49" s="63"/>
      <c r="D49" s="43" t="s">
        <v>21</v>
      </c>
      <c r="E49" s="43" t="s">
        <v>18</v>
      </c>
      <c r="F49" s="47"/>
      <c r="G49" s="48"/>
      <c r="H49" s="49"/>
      <c r="I49" s="49"/>
      <c r="J49" s="49"/>
      <c r="K49" s="49"/>
      <c r="L49" s="49">
        <v>985</v>
      </c>
      <c r="M49" s="44"/>
    </row>
    <row r="50" spans="1:13" s="50" customFormat="1" ht="16.5" customHeight="1">
      <c r="A50" s="61">
        <v>27</v>
      </c>
      <c r="B50" s="62" t="s">
        <v>29</v>
      </c>
      <c r="C50" s="63">
        <v>65</v>
      </c>
      <c r="D50" s="43" t="s">
        <v>17</v>
      </c>
      <c r="E50" s="43" t="s">
        <v>16</v>
      </c>
      <c r="F50" s="47"/>
      <c r="G50" s="48"/>
      <c r="H50" s="49"/>
      <c r="I50" s="49"/>
      <c r="J50" s="49"/>
      <c r="K50" s="49"/>
      <c r="L50" s="47">
        <v>372.84</v>
      </c>
      <c r="M50" s="44">
        <v>27.07</v>
      </c>
    </row>
    <row r="51" spans="1:13" s="50" customFormat="1" ht="16.5" customHeight="1">
      <c r="A51" s="61"/>
      <c r="B51" s="62"/>
      <c r="C51" s="63"/>
      <c r="D51" s="43" t="s">
        <v>21</v>
      </c>
      <c r="E51" s="43" t="s">
        <v>18</v>
      </c>
      <c r="F51" s="47"/>
      <c r="G51" s="48"/>
      <c r="H51" s="49"/>
      <c r="I51" s="49"/>
      <c r="J51" s="49"/>
      <c r="K51" s="49"/>
      <c r="L51" s="49" t="s">
        <v>15</v>
      </c>
      <c r="M51" s="44"/>
    </row>
    <row r="52" spans="1:13" s="50" customFormat="1" ht="16.5" customHeight="1">
      <c r="A52" s="61">
        <v>28</v>
      </c>
      <c r="B52" s="62" t="s">
        <v>23</v>
      </c>
      <c r="C52" s="63">
        <v>39</v>
      </c>
      <c r="D52" s="43" t="s">
        <v>17</v>
      </c>
      <c r="E52" s="43" t="s">
        <v>20</v>
      </c>
      <c r="F52" s="47">
        <v>3.55</v>
      </c>
      <c r="G52" s="48">
        <v>0.028</v>
      </c>
      <c r="H52" s="49">
        <v>1945.9</v>
      </c>
      <c r="I52" s="49">
        <f>G52*H52</f>
        <v>54.485200000000006</v>
      </c>
      <c r="J52" s="49">
        <v>0</v>
      </c>
      <c r="K52" s="49">
        <v>117.59</v>
      </c>
      <c r="L52" s="47">
        <v>1180.96</v>
      </c>
      <c r="M52" s="44">
        <v>76.75</v>
      </c>
    </row>
    <row r="53" spans="1:13" s="50" customFormat="1" ht="16.5" customHeight="1">
      <c r="A53" s="61"/>
      <c r="B53" s="62"/>
      <c r="C53" s="63"/>
      <c r="D53" s="43" t="s">
        <v>17</v>
      </c>
      <c r="E53" s="43" t="s">
        <v>18</v>
      </c>
      <c r="F53" s="47">
        <v>5.71</v>
      </c>
      <c r="G53" s="48">
        <v>0.028</v>
      </c>
      <c r="H53" s="49"/>
      <c r="I53" s="49">
        <f>G53*H52</f>
        <v>54.485200000000006</v>
      </c>
      <c r="J53" s="49"/>
      <c r="K53" s="49">
        <v>18.03</v>
      </c>
      <c r="L53" s="47">
        <v>1370.2</v>
      </c>
      <c r="M53" s="44"/>
    </row>
    <row r="54" spans="1:13" s="50" customFormat="1" ht="16.5" customHeight="1">
      <c r="A54" s="61">
        <v>29</v>
      </c>
      <c r="B54" s="62" t="s">
        <v>23</v>
      </c>
      <c r="C54" s="63">
        <v>41</v>
      </c>
      <c r="D54" s="43" t="s">
        <v>17</v>
      </c>
      <c r="E54" s="43" t="s">
        <v>20</v>
      </c>
      <c r="F54" s="47">
        <v>3.55</v>
      </c>
      <c r="G54" s="48">
        <v>0.028</v>
      </c>
      <c r="H54" s="49">
        <v>1945.9</v>
      </c>
      <c r="I54" s="49">
        <f>G54*H54</f>
        <v>54.485200000000006</v>
      </c>
      <c r="J54" s="49">
        <v>0</v>
      </c>
      <c r="K54" s="49">
        <v>117.59</v>
      </c>
      <c r="L54" s="47">
        <v>1319.53</v>
      </c>
      <c r="M54" s="44">
        <v>84.48</v>
      </c>
    </row>
    <row r="55" spans="1:13" s="50" customFormat="1" ht="16.5" customHeight="1">
      <c r="A55" s="61"/>
      <c r="B55" s="62"/>
      <c r="C55" s="63"/>
      <c r="D55" s="43" t="s">
        <v>15</v>
      </c>
      <c r="E55" s="43" t="s">
        <v>18</v>
      </c>
      <c r="F55" s="47">
        <v>5.71</v>
      </c>
      <c r="G55" s="48">
        <v>0.028</v>
      </c>
      <c r="H55" s="49"/>
      <c r="I55" s="49">
        <f>G55*H54</f>
        <v>54.485200000000006</v>
      </c>
      <c r="J55" s="49"/>
      <c r="K55" s="49">
        <v>18.03</v>
      </c>
      <c r="L55" s="49" t="s">
        <v>15</v>
      </c>
      <c r="M55" s="44"/>
    </row>
    <row r="56" spans="1:13" s="50" customFormat="1" ht="16.5" customHeight="1">
      <c r="A56" s="61">
        <v>30</v>
      </c>
      <c r="B56" s="62" t="s">
        <v>24</v>
      </c>
      <c r="C56" s="63">
        <v>20</v>
      </c>
      <c r="D56" s="43" t="s">
        <v>17</v>
      </c>
      <c r="E56" s="43" t="s">
        <v>20</v>
      </c>
      <c r="F56" s="47">
        <v>3.55</v>
      </c>
      <c r="G56" s="48">
        <v>0.026</v>
      </c>
      <c r="H56" s="49">
        <v>287.16</v>
      </c>
      <c r="I56" s="49">
        <f>G56*H56</f>
        <v>7.46616</v>
      </c>
      <c r="J56" s="49">
        <v>0</v>
      </c>
      <c r="K56" s="49">
        <v>117.59</v>
      </c>
      <c r="L56" s="47">
        <v>276.03</v>
      </c>
      <c r="M56" s="44">
        <v>18.05</v>
      </c>
    </row>
    <row r="57" spans="1:13" s="50" customFormat="1" ht="16.5" customHeight="1">
      <c r="A57" s="61"/>
      <c r="B57" s="62"/>
      <c r="C57" s="63"/>
      <c r="D57" s="43" t="s">
        <v>17</v>
      </c>
      <c r="E57" s="43" t="s">
        <v>18</v>
      </c>
      <c r="F57" s="47">
        <v>5.71</v>
      </c>
      <c r="G57" s="48">
        <v>0.026</v>
      </c>
      <c r="H57" s="49"/>
      <c r="I57" s="49">
        <f>G57*H56</f>
        <v>7.46616</v>
      </c>
      <c r="J57" s="49"/>
      <c r="K57" s="49">
        <v>18.03</v>
      </c>
      <c r="L57" s="47">
        <v>247.15</v>
      </c>
      <c r="M57" s="44"/>
    </row>
    <row r="58" spans="1:13" s="50" customFormat="1" ht="16.5" customHeight="1">
      <c r="A58" s="61">
        <v>31</v>
      </c>
      <c r="B58" s="62" t="s">
        <v>33</v>
      </c>
      <c r="C58" s="63">
        <v>22</v>
      </c>
      <c r="D58" s="43" t="s">
        <v>17</v>
      </c>
      <c r="E58" s="43" t="s">
        <v>20</v>
      </c>
      <c r="F58" s="47">
        <v>3.55</v>
      </c>
      <c r="G58" s="48">
        <v>0.028</v>
      </c>
      <c r="H58" s="49">
        <v>287.6</v>
      </c>
      <c r="I58" s="49">
        <f>G58*H58</f>
        <v>8.052800000000001</v>
      </c>
      <c r="J58" s="49">
        <v>0</v>
      </c>
      <c r="K58" s="49">
        <v>117.59</v>
      </c>
      <c r="L58" s="47">
        <v>641.87</v>
      </c>
      <c r="M58" s="44">
        <v>33.06</v>
      </c>
    </row>
    <row r="59" spans="1:13" s="50" customFormat="1" ht="16.5" customHeight="1">
      <c r="A59" s="61"/>
      <c r="B59" s="62"/>
      <c r="C59" s="63"/>
      <c r="D59" s="43" t="s">
        <v>21</v>
      </c>
      <c r="E59" s="43" t="s">
        <v>18</v>
      </c>
      <c r="F59" s="47">
        <v>5.71</v>
      </c>
      <c r="G59" s="48">
        <v>0.028</v>
      </c>
      <c r="H59" s="49"/>
      <c r="I59" s="49">
        <f>G59*H58</f>
        <v>8.052800000000001</v>
      </c>
      <c r="J59" s="49"/>
      <c r="K59" s="49">
        <v>18.03</v>
      </c>
      <c r="L59" s="49" t="s">
        <v>15</v>
      </c>
      <c r="M59" s="44"/>
    </row>
    <row r="60" spans="1:13" s="50" customFormat="1" ht="16.5" customHeight="1">
      <c r="A60" s="61">
        <v>32</v>
      </c>
      <c r="B60" s="62" t="s">
        <v>33</v>
      </c>
      <c r="C60" s="63">
        <v>24</v>
      </c>
      <c r="D60" s="43" t="s">
        <v>17</v>
      </c>
      <c r="E60" s="43" t="s">
        <v>20</v>
      </c>
      <c r="F60" s="47">
        <v>3.55</v>
      </c>
      <c r="G60" s="48">
        <v>0.028</v>
      </c>
      <c r="H60" s="49">
        <v>287.6</v>
      </c>
      <c r="I60" s="49">
        <f>G60*H60</f>
        <v>8.052800000000001</v>
      </c>
      <c r="J60" s="49">
        <v>0</v>
      </c>
      <c r="K60" s="49">
        <v>117.59</v>
      </c>
      <c r="L60" s="47">
        <v>163.14</v>
      </c>
      <c r="M60" s="44">
        <v>16.06</v>
      </c>
    </row>
    <row r="61" spans="1:13" s="50" customFormat="1" ht="16.5" customHeight="1">
      <c r="A61" s="61"/>
      <c r="B61" s="62"/>
      <c r="C61" s="63"/>
      <c r="D61" s="43" t="s">
        <v>17</v>
      </c>
      <c r="E61" s="43" t="s">
        <v>18</v>
      </c>
      <c r="F61" s="47">
        <v>5.71</v>
      </c>
      <c r="G61" s="48">
        <v>0.028</v>
      </c>
      <c r="H61" s="49"/>
      <c r="I61" s="49">
        <f>G61*H60</f>
        <v>8.052800000000001</v>
      </c>
      <c r="J61" s="49"/>
      <c r="K61" s="49">
        <v>18.03</v>
      </c>
      <c r="L61" s="47">
        <v>250.6</v>
      </c>
      <c r="M61" s="44"/>
    </row>
    <row r="62" spans="1:13" s="50" customFormat="1" ht="16.5" customHeight="1">
      <c r="A62" s="61">
        <v>33</v>
      </c>
      <c r="B62" s="62" t="s">
        <v>25</v>
      </c>
      <c r="C62" s="63">
        <v>5</v>
      </c>
      <c r="D62" s="43" t="s">
        <v>17</v>
      </c>
      <c r="E62" s="43" t="s">
        <v>16</v>
      </c>
      <c r="F62" s="47"/>
      <c r="G62" s="48"/>
      <c r="H62" s="49"/>
      <c r="I62" s="49"/>
      <c r="J62" s="49"/>
      <c r="K62" s="49"/>
      <c r="L62" s="47">
        <v>462.28</v>
      </c>
      <c r="M62" s="44">
        <v>38.41</v>
      </c>
    </row>
    <row r="63" spans="1:13" s="50" customFormat="1" ht="16.5" customHeight="1">
      <c r="A63" s="61"/>
      <c r="B63" s="62"/>
      <c r="C63" s="63"/>
      <c r="D63" s="43" t="s">
        <v>21</v>
      </c>
      <c r="E63" s="43" t="s">
        <v>18</v>
      </c>
      <c r="F63" s="47"/>
      <c r="G63" s="48"/>
      <c r="H63" s="49"/>
      <c r="I63" s="49"/>
      <c r="J63" s="49"/>
      <c r="K63" s="49"/>
      <c r="L63" s="49" t="s">
        <v>15</v>
      </c>
      <c r="M63" s="44"/>
    </row>
    <row r="64" spans="1:13" s="50" customFormat="1" ht="16.5" customHeight="1">
      <c r="A64" s="43">
        <v>34</v>
      </c>
      <c r="B64" s="52" t="s">
        <v>25</v>
      </c>
      <c r="C64" s="43">
        <v>18</v>
      </c>
      <c r="D64" s="43" t="s">
        <v>17</v>
      </c>
      <c r="E64" s="43" t="s">
        <v>18</v>
      </c>
      <c r="F64" s="53"/>
      <c r="G64" s="44"/>
      <c r="H64" s="44"/>
      <c r="I64" s="44"/>
      <c r="J64" s="44"/>
      <c r="K64" s="44"/>
      <c r="L64" s="59">
        <v>2524</v>
      </c>
      <c r="M64" s="44"/>
    </row>
    <row r="65" spans="1:13" s="50" customFormat="1" ht="16.5" customHeight="1">
      <c r="A65" s="43">
        <v>35</v>
      </c>
      <c r="B65" s="51" t="s">
        <v>25</v>
      </c>
      <c r="C65" s="45">
        <v>20</v>
      </c>
      <c r="D65" s="43" t="s">
        <v>17</v>
      </c>
      <c r="E65" s="43" t="s">
        <v>18</v>
      </c>
      <c r="F65" s="47">
        <v>7.5</v>
      </c>
      <c r="G65" s="48">
        <v>0.059</v>
      </c>
      <c r="H65" s="49">
        <v>297</v>
      </c>
      <c r="I65" s="49">
        <f>G65*H65</f>
        <v>17.523</v>
      </c>
      <c r="J65" s="49">
        <v>0</v>
      </c>
      <c r="K65" s="49">
        <v>18.03</v>
      </c>
      <c r="L65" s="47">
        <v>1086.01</v>
      </c>
      <c r="M65" s="44"/>
    </row>
    <row r="66" spans="1:13" s="50" customFormat="1" ht="16.5" customHeight="1">
      <c r="A66" s="43">
        <v>36</v>
      </c>
      <c r="B66" s="52" t="s">
        <v>25</v>
      </c>
      <c r="C66" s="43">
        <v>24</v>
      </c>
      <c r="D66" s="43" t="s">
        <v>17</v>
      </c>
      <c r="E66" s="43" t="s">
        <v>18</v>
      </c>
      <c r="F66" s="53"/>
      <c r="G66" s="44"/>
      <c r="H66" s="44"/>
      <c r="I66" s="44"/>
      <c r="J66" s="44"/>
      <c r="K66" s="44"/>
      <c r="L66" s="59">
        <v>1067</v>
      </c>
      <c r="M66" s="44"/>
    </row>
    <row r="67" spans="1:13" s="50" customFormat="1" ht="16.5" customHeight="1">
      <c r="A67" s="61">
        <v>37</v>
      </c>
      <c r="B67" s="62" t="s">
        <v>25</v>
      </c>
      <c r="C67" s="63">
        <v>31</v>
      </c>
      <c r="D67" s="43" t="s">
        <v>17</v>
      </c>
      <c r="E67" s="43" t="s">
        <v>20</v>
      </c>
      <c r="F67" s="47">
        <v>3.55</v>
      </c>
      <c r="G67" s="48">
        <v>0.022</v>
      </c>
      <c r="H67" s="49">
        <v>1887.87</v>
      </c>
      <c r="I67" s="49">
        <f>G67*H67</f>
        <v>41.533139999999996</v>
      </c>
      <c r="J67" s="49">
        <v>0</v>
      </c>
      <c r="K67" s="49">
        <v>117.59</v>
      </c>
      <c r="L67" s="47">
        <v>284.54</v>
      </c>
      <c r="M67" s="44">
        <v>30.19</v>
      </c>
    </row>
    <row r="68" spans="1:13" s="50" customFormat="1" ht="16.5" customHeight="1">
      <c r="A68" s="61"/>
      <c r="B68" s="62"/>
      <c r="C68" s="63"/>
      <c r="D68" s="43" t="s">
        <v>15</v>
      </c>
      <c r="E68" s="43" t="s">
        <v>18</v>
      </c>
      <c r="F68" s="47">
        <v>5.71</v>
      </c>
      <c r="G68" s="48">
        <v>0.022</v>
      </c>
      <c r="H68" s="49"/>
      <c r="I68" s="49">
        <f>G68*H67</f>
        <v>41.533139999999996</v>
      </c>
      <c r="J68" s="49"/>
      <c r="K68" s="49">
        <v>18.03</v>
      </c>
      <c r="L68" s="49" t="s">
        <v>15</v>
      </c>
      <c r="M68" s="44"/>
    </row>
    <row r="69" spans="1:13" s="50" customFormat="1" ht="16.5" customHeight="1">
      <c r="A69" s="61">
        <v>38</v>
      </c>
      <c r="B69" s="62" t="s">
        <v>25</v>
      </c>
      <c r="C69" s="63" t="s">
        <v>26</v>
      </c>
      <c r="D69" s="43" t="s">
        <v>17</v>
      </c>
      <c r="E69" s="43" t="s">
        <v>20</v>
      </c>
      <c r="F69" s="47">
        <v>3.55</v>
      </c>
      <c r="G69" s="48">
        <v>0.022</v>
      </c>
      <c r="H69" s="49">
        <v>1887.87</v>
      </c>
      <c r="I69" s="49">
        <f>G69*H69</f>
        <v>41.533139999999996</v>
      </c>
      <c r="J69" s="49">
        <v>0</v>
      </c>
      <c r="K69" s="49">
        <v>117.59</v>
      </c>
      <c r="L69" s="49">
        <v>2810.6</v>
      </c>
      <c r="M69" s="44">
        <v>145.27</v>
      </c>
    </row>
    <row r="70" spans="1:13" s="50" customFormat="1" ht="16.5" customHeight="1">
      <c r="A70" s="61"/>
      <c r="B70" s="62"/>
      <c r="C70" s="63"/>
      <c r="D70" s="43" t="s">
        <v>55</v>
      </c>
      <c r="E70" s="43" t="s">
        <v>18</v>
      </c>
      <c r="F70" s="47">
        <v>5.71</v>
      </c>
      <c r="G70" s="48">
        <v>0.022</v>
      </c>
      <c r="H70" s="49"/>
      <c r="I70" s="49">
        <f>G70*H69</f>
        <v>41.533139999999996</v>
      </c>
      <c r="J70" s="49"/>
      <c r="K70" s="49">
        <v>18.03</v>
      </c>
      <c r="L70" s="49">
        <v>1235.78</v>
      </c>
      <c r="M70" s="44"/>
    </row>
    <row r="71" spans="1:13" s="50" customFormat="1" ht="16.5" customHeight="1">
      <c r="A71" s="61">
        <v>39</v>
      </c>
      <c r="B71" s="62" t="s">
        <v>25</v>
      </c>
      <c r="C71" s="63">
        <v>43</v>
      </c>
      <c r="D71" s="43" t="s">
        <v>17</v>
      </c>
      <c r="E71" s="43" t="s">
        <v>20</v>
      </c>
      <c r="F71" s="47">
        <v>3.14</v>
      </c>
      <c r="G71" s="48">
        <v>0.043</v>
      </c>
      <c r="H71" s="49">
        <v>287.7</v>
      </c>
      <c r="I71" s="49">
        <f>G71*H71</f>
        <v>12.371099999999998</v>
      </c>
      <c r="J71" s="49">
        <v>0</v>
      </c>
      <c r="K71" s="49">
        <v>117.59</v>
      </c>
      <c r="L71" s="47">
        <v>347.61</v>
      </c>
      <c r="M71" s="44">
        <v>26.67</v>
      </c>
    </row>
    <row r="72" spans="1:13" s="50" customFormat="1" ht="16.5" customHeight="1">
      <c r="A72" s="61"/>
      <c r="B72" s="62"/>
      <c r="C72" s="63"/>
      <c r="D72" s="43" t="s">
        <v>17</v>
      </c>
      <c r="E72" s="43" t="s">
        <v>18</v>
      </c>
      <c r="F72" s="47">
        <v>5.36</v>
      </c>
      <c r="G72" s="48">
        <v>0.043</v>
      </c>
      <c r="H72" s="49"/>
      <c r="I72" s="49">
        <f>G72*H71</f>
        <v>12.371099999999998</v>
      </c>
      <c r="J72" s="49"/>
      <c r="K72" s="49">
        <v>18.03</v>
      </c>
      <c r="L72" s="47">
        <v>344.45</v>
      </c>
      <c r="M72" s="44"/>
    </row>
    <row r="73" spans="1:13" s="50" customFormat="1" ht="16.5" customHeight="1">
      <c r="A73" s="61">
        <v>40</v>
      </c>
      <c r="B73" s="62" t="s">
        <v>25</v>
      </c>
      <c r="C73" s="63">
        <v>45</v>
      </c>
      <c r="D73" s="43" t="s">
        <v>21</v>
      </c>
      <c r="E73" s="43" t="s">
        <v>20</v>
      </c>
      <c r="F73" s="47">
        <v>3.14</v>
      </c>
      <c r="G73" s="48">
        <v>0.044</v>
      </c>
      <c r="H73" s="49">
        <v>290.4</v>
      </c>
      <c r="I73" s="49">
        <f>G73*H73</f>
        <v>12.777599999999998</v>
      </c>
      <c r="J73" s="49">
        <v>0</v>
      </c>
      <c r="K73" s="49">
        <v>117.59</v>
      </c>
      <c r="L73" s="47"/>
      <c r="M73" s="44"/>
    </row>
    <row r="74" spans="1:13" s="50" customFormat="1" ht="16.5" customHeight="1">
      <c r="A74" s="61"/>
      <c r="B74" s="62"/>
      <c r="C74" s="63"/>
      <c r="D74" s="43" t="s">
        <v>17</v>
      </c>
      <c r="E74" s="43" t="s">
        <v>18</v>
      </c>
      <c r="F74" s="47">
        <v>5.36</v>
      </c>
      <c r="G74" s="48">
        <v>0.044</v>
      </c>
      <c r="H74" s="49"/>
      <c r="I74" s="49">
        <f>G74*H73</f>
        <v>12.777599999999998</v>
      </c>
      <c r="J74" s="49"/>
      <c r="K74" s="49">
        <v>18.03</v>
      </c>
      <c r="L74" s="47">
        <v>365.98</v>
      </c>
      <c r="M74" s="44"/>
    </row>
    <row r="75" spans="1:13" s="50" customFormat="1" ht="16.5" customHeight="1">
      <c r="A75" s="61">
        <v>41</v>
      </c>
      <c r="B75" s="62" t="s">
        <v>25</v>
      </c>
      <c r="C75" s="63">
        <v>56</v>
      </c>
      <c r="D75" s="43" t="s">
        <v>17</v>
      </c>
      <c r="E75" s="43" t="s">
        <v>16</v>
      </c>
      <c r="F75" s="47"/>
      <c r="G75" s="48"/>
      <c r="H75" s="49"/>
      <c r="I75" s="49"/>
      <c r="J75" s="49"/>
      <c r="K75" s="49"/>
      <c r="L75" s="47">
        <v>318.28</v>
      </c>
      <c r="M75" s="44">
        <v>20.31</v>
      </c>
    </row>
    <row r="76" spans="1:13" s="50" customFormat="1" ht="16.5" customHeight="1">
      <c r="A76" s="61"/>
      <c r="B76" s="62"/>
      <c r="C76" s="63"/>
      <c r="D76" s="43" t="s">
        <v>21</v>
      </c>
      <c r="E76" s="43" t="s">
        <v>18</v>
      </c>
      <c r="F76" s="47"/>
      <c r="G76" s="48"/>
      <c r="H76" s="49"/>
      <c r="I76" s="49"/>
      <c r="J76" s="49"/>
      <c r="K76" s="49"/>
      <c r="L76" s="49" t="s">
        <v>15</v>
      </c>
      <c r="M76" s="44"/>
    </row>
    <row r="77" spans="1:13" s="50" customFormat="1" ht="16.5" customHeight="1">
      <c r="A77" s="61">
        <v>42</v>
      </c>
      <c r="B77" s="62" t="s">
        <v>25</v>
      </c>
      <c r="C77" s="63">
        <v>64</v>
      </c>
      <c r="D77" s="43" t="s">
        <v>17</v>
      </c>
      <c r="E77" s="43" t="s">
        <v>16</v>
      </c>
      <c r="F77" s="47"/>
      <c r="G77" s="48"/>
      <c r="H77" s="49"/>
      <c r="I77" s="49"/>
      <c r="J77" s="49"/>
      <c r="K77" s="49"/>
      <c r="L77" s="47">
        <v>553.67</v>
      </c>
      <c r="M77" s="44">
        <v>41.41</v>
      </c>
    </row>
    <row r="78" spans="1:13" s="50" customFormat="1" ht="16.5" customHeight="1">
      <c r="A78" s="61"/>
      <c r="B78" s="62"/>
      <c r="C78" s="63"/>
      <c r="D78" s="43" t="s">
        <v>21</v>
      </c>
      <c r="E78" s="43" t="s">
        <v>18</v>
      </c>
      <c r="F78" s="47"/>
      <c r="G78" s="48"/>
      <c r="H78" s="49"/>
      <c r="I78" s="49"/>
      <c r="J78" s="49"/>
      <c r="K78" s="49"/>
      <c r="L78" s="49" t="s">
        <v>15</v>
      </c>
      <c r="M78" s="44"/>
    </row>
    <row r="79" spans="1:13" s="50" customFormat="1" ht="16.5" customHeight="1">
      <c r="A79" s="61">
        <v>43</v>
      </c>
      <c r="B79" s="62" t="s">
        <v>40</v>
      </c>
      <c r="C79" s="63">
        <v>68</v>
      </c>
      <c r="D79" s="43" t="s">
        <v>17</v>
      </c>
      <c r="E79" s="43" t="s">
        <v>16</v>
      </c>
      <c r="F79" s="47"/>
      <c r="G79" s="48"/>
      <c r="H79" s="49"/>
      <c r="I79" s="49"/>
      <c r="J79" s="49"/>
      <c r="K79" s="49"/>
      <c r="L79" s="47">
        <v>749.48</v>
      </c>
      <c r="M79" s="44">
        <v>75.34</v>
      </c>
    </row>
    <row r="80" spans="1:13" s="50" customFormat="1" ht="16.5" customHeight="1">
      <c r="A80" s="61"/>
      <c r="B80" s="62"/>
      <c r="C80" s="63"/>
      <c r="D80" s="43" t="s">
        <v>21</v>
      </c>
      <c r="E80" s="43" t="s">
        <v>18</v>
      </c>
      <c r="F80" s="47"/>
      <c r="G80" s="48"/>
      <c r="H80" s="49"/>
      <c r="I80" s="49"/>
      <c r="J80" s="49"/>
      <c r="K80" s="49"/>
      <c r="L80" s="49" t="s">
        <v>15</v>
      </c>
      <c r="M80" s="44"/>
    </row>
    <row r="81" spans="1:13" s="50" customFormat="1" ht="16.5" customHeight="1">
      <c r="A81" s="61">
        <v>44</v>
      </c>
      <c r="B81" s="62" t="s">
        <v>40</v>
      </c>
      <c r="C81" s="63">
        <v>104</v>
      </c>
      <c r="D81" s="43" t="s">
        <v>17</v>
      </c>
      <c r="E81" s="43" t="s">
        <v>16</v>
      </c>
      <c r="F81" s="47"/>
      <c r="G81" s="48"/>
      <c r="H81" s="49"/>
      <c r="I81" s="49"/>
      <c r="J81" s="49"/>
      <c r="K81" s="49"/>
      <c r="L81" s="47">
        <v>542.7</v>
      </c>
      <c r="M81" s="44">
        <v>25.51</v>
      </c>
    </row>
    <row r="82" spans="1:13" s="50" customFormat="1" ht="16.5" customHeight="1">
      <c r="A82" s="61"/>
      <c r="B82" s="62"/>
      <c r="C82" s="63"/>
      <c r="D82" s="43" t="s">
        <v>21</v>
      </c>
      <c r="E82" s="43" t="s">
        <v>18</v>
      </c>
      <c r="F82" s="47"/>
      <c r="G82" s="48"/>
      <c r="H82" s="49"/>
      <c r="I82" s="49"/>
      <c r="J82" s="49"/>
      <c r="K82" s="49"/>
      <c r="L82" s="49" t="s">
        <v>15</v>
      </c>
      <c r="M82" s="44"/>
    </row>
    <row r="83" spans="1:13" s="50" customFormat="1" ht="16.5" customHeight="1">
      <c r="A83" s="61">
        <v>45</v>
      </c>
      <c r="B83" s="62" t="s">
        <v>40</v>
      </c>
      <c r="C83" s="63">
        <v>106</v>
      </c>
      <c r="D83" s="43" t="s">
        <v>17</v>
      </c>
      <c r="E83" s="43" t="s">
        <v>16</v>
      </c>
      <c r="F83" s="47"/>
      <c r="G83" s="48"/>
      <c r="H83" s="49"/>
      <c r="I83" s="49"/>
      <c r="J83" s="49"/>
      <c r="K83" s="49"/>
      <c r="L83" s="47">
        <v>722.06</v>
      </c>
      <c r="M83" s="44">
        <v>62.63</v>
      </c>
    </row>
    <row r="84" spans="1:13" s="50" customFormat="1" ht="16.5" customHeight="1">
      <c r="A84" s="61"/>
      <c r="B84" s="62"/>
      <c r="C84" s="63"/>
      <c r="D84" s="43" t="s">
        <v>21</v>
      </c>
      <c r="E84" s="43" t="s">
        <v>18</v>
      </c>
      <c r="F84" s="47"/>
      <c r="G84" s="48"/>
      <c r="H84" s="49"/>
      <c r="I84" s="49"/>
      <c r="J84" s="49"/>
      <c r="K84" s="49"/>
      <c r="L84" s="49" t="s">
        <v>15</v>
      </c>
      <c r="M84" s="44"/>
    </row>
    <row r="85" spans="1:13" s="50" customFormat="1" ht="16.5" customHeight="1">
      <c r="A85" s="61">
        <v>46</v>
      </c>
      <c r="B85" s="62" t="s">
        <v>40</v>
      </c>
      <c r="C85" s="63">
        <v>112</v>
      </c>
      <c r="D85" s="43" t="s">
        <v>17</v>
      </c>
      <c r="E85" s="43" t="s">
        <v>16</v>
      </c>
      <c r="F85" s="47"/>
      <c r="G85" s="48"/>
      <c r="H85" s="49"/>
      <c r="I85" s="49"/>
      <c r="J85" s="49"/>
      <c r="K85" s="49"/>
      <c r="L85" s="47">
        <v>1469.67</v>
      </c>
      <c r="M85" s="44">
        <v>97.21</v>
      </c>
    </row>
    <row r="86" spans="1:13" s="50" customFormat="1" ht="16.5" customHeight="1">
      <c r="A86" s="61"/>
      <c r="B86" s="62"/>
      <c r="C86" s="63"/>
      <c r="D86" s="43" t="s">
        <v>21</v>
      </c>
      <c r="E86" s="43" t="s">
        <v>18</v>
      </c>
      <c r="F86" s="47"/>
      <c r="G86" s="48"/>
      <c r="H86" s="49"/>
      <c r="I86" s="49"/>
      <c r="J86" s="49"/>
      <c r="K86" s="49"/>
      <c r="L86" s="49" t="s">
        <v>15</v>
      </c>
      <c r="M86" s="44"/>
    </row>
    <row r="87" spans="1:13" s="50" customFormat="1" ht="16.5" customHeight="1">
      <c r="A87" s="61">
        <v>47</v>
      </c>
      <c r="B87" s="62" t="s">
        <v>40</v>
      </c>
      <c r="C87" s="63">
        <v>154</v>
      </c>
      <c r="D87" s="43" t="s">
        <v>17</v>
      </c>
      <c r="E87" s="43" t="s">
        <v>16</v>
      </c>
      <c r="F87" s="47"/>
      <c r="G87" s="48"/>
      <c r="H87" s="49"/>
      <c r="I87" s="49"/>
      <c r="J87" s="49"/>
      <c r="K87" s="49"/>
      <c r="L87" s="47">
        <v>662.03</v>
      </c>
      <c r="M87" s="44">
        <v>42.12</v>
      </c>
    </row>
    <row r="88" spans="1:13" s="50" customFormat="1" ht="16.5" customHeight="1">
      <c r="A88" s="61"/>
      <c r="B88" s="62"/>
      <c r="C88" s="63"/>
      <c r="D88" s="43" t="s">
        <v>21</v>
      </c>
      <c r="E88" s="43" t="s">
        <v>18</v>
      </c>
      <c r="F88" s="47"/>
      <c r="G88" s="48"/>
      <c r="H88" s="49"/>
      <c r="I88" s="49"/>
      <c r="J88" s="49"/>
      <c r="K88" s="49"/>
      <c r="L88" s="49" t="s">
        <v>15</v>
      </c>
      <c r="M88" s="44"/>
    </row>
    <row r="89" spans="1:13" s="50" customFormat="1" ht="16.5" customHeight="1">
      <c r="A89" s="43">
        <v>48</v>
      </c>
      <c r="B89" s="44" t="s">
        <v>47</v>
      </c>
      <c r="C89" s="43">
        <v>9</v>
      </c>
      <c r="D89" s="43" t="s">
        <v>15</v>
      </c>
      <c r="E89" s="43" t="s">
        <v>18</v>
      </c>
      <c r="F89" s="53"/>
      <c r="G89" s="44"/>
      <c r="H89" s="44"/>
      <c r="I89" s="44"/>
      <c r="J89" s="44"/>
      <c r="K89" s="44"/>
      <c r="L89" s="49">
        <v>829</v>
      </c>
      <c r="M89" s="44"/>
    </row>
    <row r="90" spans="1:13" s="50" customFormat="1" ht="16.5" customHeight="1">
      <c r="A90" s="61">
        <v>49</v>
      </c>
      <c r="B90" s="62" t="s">
        <v>42</v>
      </c>
      <c r="C90" s="63">
        <v>1</v>
      </c>
      <c r="D90" s="43" t="s">
        <v>17</v>
      </c>
      <c r="E90" s="43" t="s">
        <v>16</v>
      </c>
      <c r="F90" s="47"/>
      <c r="G90" s="48"/>
      <c r="H90" s="49"/>
      <c r="I90" s="49"/>
      <c r="J90" s="49"/>
      <c r="K90" s="49"/>
      <c r="L90" s="47">
        <v>727.5</v>
      </c>
      <c r="M90" s="44">
        <v>52.67</v>
      </c>
    </row>
    <row r="91" spans="1:13" s="50" customFormat="1" ht="16.5" customHeight="1">
      <c r="A91" s="61"/>
      <c r="B91" s="62"/>
      <c r="C91" s="63"/>
      <c r="D91" s="43" t="s">
        <v>21</v>
      </c>
      <c r="E91" s="43" t="s">
        <v>18</v>
      </c>
      <c r="F91" s="47"/>
      <c r="G91" s="48"/>
      <c r="H91" s="49"/>
      <c r="I91" s="49"/>
      <c r="J91" s="49"/>
      <c r="K91" s="49"/>
      <c r="L91" s="49" t="s">
        <v>15</v>
      </c>
      <c r="M91" s="44"/>
    </row>
    <row r="92" spans="1:13" s="50" customFormat="1" ht="16.5" customHeight="1">
      <c r="A92" s="43">
        <v>50</v>
      </c>
      <c r="B92" s="55" t="s">
        <v>31</v>
      </c>
      <c r="C92" s="46">
        <v>1</v>
      </c>
      <c r="D92" s="43" t="s">
        <v>17</v>
      </c>
      <c r="E92" s="43" t="s">
        <v>18</v>
      </c>
      <c r="F92" s="47">
        <v>7.5</v>
      </c>
      <c r="G92" s="49">
        <v>0.049</v>
      </c>
      <c r="H92" s="49">
        <v>287.51</v>
      </c>
      <c r="I92" s="49">
        <f>G92*H92</f>
        <v>14.08799</v>
      </c>
      <c r="J92" s="49">
        <v>0</v>
      </c>
      <c r="K92" s="49">
        <v>18.03</v>
      </c>
      <c r="L92" s="47">
        <v>1309.4</v>
      </c>
      <c r="M92" s="44"/>
    </row>
    <row r="93" spans="1:13" s="50" customFormat="1" ht="16.5" customHeight="1">
      <c r="A93" s="61">
        <v>51</v>
      </c>
      <c r="B93" s="62" t="s">
        <v>51</v>
      </c>
      <c r="C93" s="63">
        <v>2</v>
      </c>
      <c r="D93" s="43" t="s">
        <v>17</v>
      </c>
      <c r="E93" s="43" t="s">
        <v>16</v>
      </c>
      <c r="F93" s="47"/>
      <c r="G93" s="48"/>
      <c r="H93" s="49"/>
      <c r="I93" s="49"/>
      <c r="J93" s="49"/>
      <c r="K93" s="49"/>
      <c r="L93" s="49">
        <v>684.55</v>
      </c>
      <c r="M93" s="44">
        <v>52.25</v>
      </c>
    </row>
    <row r="94" spans="1:13" s="50" customFormat="1" ht="16.5" customHeight="1">
      <c r="A94" s="61"/>
      <c r="B94" s="62"/>
      <c r="C94" s="63"/>
      <c r="D94" s="43" t="s">
        <v>21</v>
      </c>
      <c r="E94" s="43" t="s">
        <v>18</v>
      </c>
      <c r="F94" s="47"/>
      <c r="G94" s="48"/>
      <c r="H94" s="49"/>
      <c r="I94" s="49"/>
      <c r="J94" s="49"/>
      <c r="K94" s="49"/>
      <c r="L94" s="49" t="s">
        <v>15</v>
      </c>
      <c r="M94" s="44"/>
    </row>
    <row r="95" spans="1:13" s="50" customFormat="1" ht="16.5" customHeight="1">
      <c r="A95" s="61">
        <v>52</v>
      </c>
      <c r="B95" s="62" t="s">
        <v>51</v>
      </c>
      <c r="C95" s="63">
        <v>4</v>
      </c>
      <c r="D95" s="43" t="s">
        <v>17</v>
      </c>
      <c r="E95" s="43" t="s">
        <v>16</v>
      </c>
      <c r="F95" s="47"/>
      <c r="G95" s="48"/>
      <c r="H95" s="49"/>
      <c r="I95" s="49"/>
      <c r="J95" s="49"/>
      <c r="K95" s="49"/>
      <c r="L95" s="49">
        <v>241.35</v>
      </c>
      <c r="M95" s="44">
        <v>38.02</v>
      </c>
    </row>
    <row r="96" spans="1:13" s="50" customFormat="1" ht="16.5" customHeight="1">
      <c r="A96" s="61"/>
      <c r="B96" s="62"/>
      <c r="C96" s="63"/>
      <c r="D96" s="43" t="s">
        <v>21</v>
      </c>
      <c r="E96" s="43" t="s">
        <v>18</v>
      </c>
      <c r="F96" s="47"/>
      <c r="G96" s="48"/>
      <c r="H96" s="49"/>
      <c r="I96" s="49"/>
      <c r="J96" s="49"/>
      <c r="K96" s="49"/>
      <c r="L96" s="49" t="s">
        <v>15</v>
      </c>
      <c r="M96" s="44"/>
    </row>
    <row r="97" spans="1:13" s="50" customFormat="1" ht="16.5" customHeight="1">
      <c r="A97" s="61">
        <v>53</v>
      </c>
      <c r="B97" s="62" t="s">
        <v>45</v>
      </c>
      <c r="C97" s="63">
        <v>1</v>
      </c>
      <c r="D97" s="43" t="s">
        <v>15</v>
      </c>
      <c r="E97" s="43" t="s">
        <v>20</v>
      </c>
      <c r="F97" s="47">
        <v>3.14</v>
      </c>
      <c r="G97" s="48">
        <v>0.043</v>
      </c>
      <c r="H97" s="49">
        <v>295.6</v>
      </c>
      <c r="I97" s="49">
        <f>G97*H97</f>
        <v>12.7108</v>
      </c>
      <c r="J97" s="49">
        <v>0</v>
      </c>
      <c r="K97" s="49">
        <v>114.58</v>
      </c>
      <c r="L97" s="77" t="s">
        <v>15</v>
      </c>
      <c r="M97" s="78"/>
    </row>
    <row r="98" spans="1:13" s="50" customFormat="1" ht="16.5" customHeight="1">
      <c r="A98" s="61"/>
      <c r="B98" s="62"/>
      <c r="C98" s="63"/>
      <c r="D98" s="43" t="s">
        <v>17</v>
      </c>
      <c r="E98" s="43" t="s">
        <v>18</v>
      </c>
      <c r="F98" s="47">
        <v>5.36</v>
      </c>
      <c r="G98" s="48">
        <v>0.043</v>
      </c>
      <c r="H98" s="49"/>
      <c r="I98" s="49">
        <f>G98*H97</f>
        <v>12.7108</v>
      </c>
      <c r="J98" s="49"/>
      <c r="K98" s="49">
        <v>18.03</v>
      </c>
      <c r="L98" s="47">
        <v>470.92</v>
      </c>
      <c r="M98" s="44"/>
    </row>
    <row r="99" spans="1:13" s="50" customFormat="1" ht="16.5" customHeight="1">
      <c r="A99" s="61">
        <v>54</v>
      </c>
      <c r="B99" s="62" t="s">
        <v>45</v>
      </c>
      <c r="C99" s="63">
        <v>3</v>
      </c>
      <c r="D99" s="43" t="s">
        <v>17</v>
      </c>
      <c r="E99" s="43" t="s">
        <v>16</v>
      </c>
      <c r="F99" s="47"/>
      <c r="G99" s="48"/>
      <c r="H99" s="49"/>
      <c r="I99" s="49"/>
      <c r="J99" s="49"/>
      <c r="K99" s="49"/>
      <c r="L99" s="47">
        <v>396.3</v>
      </c>
      <c r="M99" s="44">
        <v>28.16</v>
      </c>
    </row>
    <row r="100" spans="1:13" s="50" customFormat="1" ht="16.5" customHeight="1">
      <c r="A100" s="61"/>
      <c r="B100" s="62"/>
      <c r="C100" s="63"/>
      <c r="D100" s="43" t="s">
        <v>21</v>
      </c>
      <c r="E100" s="43" t="s">
        <v>18</v>
      </c>
      <c r="F100" s="47"/>
      <c r="G100" s="48"/>
      <c r="H100" s="49"/>
      <c r="I100" s="49"/>
      <c r="J100" s="49"/>
      <c r="K100" s="49"/>
      <c r="L100" s="49" t="s">
        <v>15</v>
      </c>
      <c r="M100" s="44"/>
    </row>
    <row r="101" spans="1:13" s="50" customFormat="1" ht="16.5" customHeight="1">
      <c r="A101" s="61">
        <v>55</v>
      </c>
      <c r="B101" s="62" t="s">
        <v>45</v>
      </c>
      <c r="C101" s="63">
        <v>5</v>
      </c>
      <c r="D101" s="43" t="s">
        <v>17</v>
      </c>
      <c r="E101" s="43" t="s">
        <v>16</v>
      </c>
      <c r="F101" s="47"/>
      <c r="G101" s="48"/>
      <c r="H101" s="49"/>
      <c r="I101" s="49"/>
      <c r="J101" s="49"/>
      <c r="K101" s="49"/>
      <c r="L101" s="47">
        <v>400.39</v>
      </c>
      <c r="M101" s="44">
        <v>29.67</v>
      </c>
    </row>
    <row r="102" spans="1:16" s="50" customFormat="1" ht="16.5" customHeight="1">
      <c r="A102" s="61"/>
      <c r="B102" s="62"/>
      <c r="C102" s="63"/>
      <c r="D102" s="43" t="s">
        <v>21</v>
      </c>
      <c r="E102" s="43" t="s">
        <v>18</v>
      </c>
      <c r="F102" s="47"/>
      <c r="G102" s="48"/>
      <c r="H102" s="49"/>
      <c r="I102" s="49"/>
      <c r="J102" s="49"/>
      <c r="K102" s="49"/>
      <c r="L102" s="49" t="s">
        <v>15</v>
      </c>
      <c r="M102" s="44"/>
      <c r="P102" s="50" t="s">
        <v>46</v>
      </c>
    </row>
    <row r="103" spans="1:13" s="50" customFormat="1" ht="16.5" customHeight="1">
      <c r="A103" s="61">
        <v>56</v>
      </c>
      <c r="B103" s="62" t="s">
        <v>45</v>
      </c>
      <c r="C103" s="63">
        <v>13</v>
      </c>
      <c r="D103" s="43" t="s">
        <v>17</v>
      </c>
      <c r="E103" s="43" t="s">
        <v>16</v>
      </c>
      <c r="F103" s="47"/>
      <c r="G103" s="48"/>
      <c r="H103" s="49"/>
      <c r="I103" s="49"/>
      <c r="J103" s="49"/>
      <c r="K103" s="49"/>
      <c r="L103" s="47">
        <f>405.12+205.91+159.86</f>
        <v>770.89</v>
      </c>
      <c r="M103" s="44">
        <f>25.13+16.77+10.58</f>
        <v>52.48</v>
      </c>
    </row>
    <row r="104" spans="1:13" s="50" customFormat="1" ht="16.5" customHeight="1">
      <c r="A104" s="61"/>
      <c r="B104" s="62"/>
      <c r="C104" s="63"/>
      <c r="D104" s="43" t="s">
        <v>21</v>
      </c>
      <c r="E104" s="43" t="s">
        <v>18</v>
      </c>
      <c r="F104" s="47"/>
      <c r="G104" s="48"/>
      <c r="H104" s="49"/>
      <c r="I104" s="49"/>
      <c r="J104" s="49"/>
      <c r="K104" s="49"/>
      <c r="L104" s="49" t="s">
        <v>15</v>
      </c>
      <c r="M104" s="44"/>
    </row>
    <row r="105" spans="1:13" s="50" customFormat="1" ht="16.5" customHeight="1">
      <c r="A105" s="61">
        <v>57</v>
      </c>
      <c r="B105" s="62" t="s">
        <v>36</v>
      </c>
      <c r="C105" s="63">
        <v>1</v>
      </c>
      <c r="D105" s="43" t="s">
        <v>17</v>
      </c>
      <c r="E105" s="43" t="s">
        <v>20</v>
      </c>
      <c r="F105" s="47">
        <v>3.14</v>
      </c>
      <c r="G105" s="48">
        <v>0.033</v>
      </c>
      <c r="H105" s="49">
        <v>676.2</v>
      </c>
      <c r="I105" s="49">
        <f>G105*H105</f>
        <v>22.314600000000002</v>
      </c>
      <c r="J105" s="49">
        <v>0</v>
      </c>
      <c r="K105" s="49">
        <v>114.58</v>
      </c>
      <c r="L105" s="47">
        <f>286.42+252.88</f>
        <v>539.3</v>
      </c>
      <c r="M105" s="44">
        <f>26.49+24.66</f>
        <v>51.15</v>
      </c>
    </row>
    <row r="106" spans="1:13" s="50" customFormat="1" ht="16.5" customHeight="1">
      <c r="A106" s="61"/>
      <c r="B106" s="62"/>
      <c r="C106" s="63"/>
      <c r="D106" s="43" t="s">
        <v>17</v>
      </c>
      <c r="E106" s="43" t="s">
        <v>18</v>
      </c>
      <c r="F106" s="47">
        <v>5.36</v>
      </c>
      <c r="G106" s="48">
        <v>0.033</v>
      </c>
      <c r="H106" s="49"/>
      <c r="I106" s="49">
        <f>G106*H105</f>
        <v>22.314600000000002</v>
      </c>
      <c r="J106" s="49"/>
      <c r="K106" s="49">
        <v>18.03</v>
      </c>
      <c r="L106" s="47">
        <v>762.1</v>
      </c>
      <c r="M106" s="44"/>
    </row>
    <row r="107" spans="1:13" s="50" customFormat="1" ht="16.5" customHeight="1">
      <c r="A107" s="61">
        <v>58</v>
      </c>
      <c r="B107" s="62" t="s">
        <v>36</v>
      </c>
      <c r="C107" s="63">
        <v>5</v>
      </c>
      <c r="D107" s="49" t="s">
        <v>15</v>
      </c>
      <c r="E107" s="43" t="s">
        <v>20</v>
      </c>
      <c r="F107" s="47">
        <v>3.14</v>
      </c>
      <c r="G107" s="48">
        <v>0.033</v>
      </c>
      <c r="H107" s="49">
        <v>676.2</v>
      </c>
      <c r="I107" s="49">
        <f>G107*H107</f>
        <v>22.314600000000002</v>
      </c>
      <c r="J107" s="49">
        <v>0</v>
      </c>
      <c r="K107" s="49">
        <v>114.58</v>
      </c>
      <c r="L107" s="47"/>
      <c r="M107" s="44"/>
    </row>
    <row r="108" spans="1:13" s="50" customFormat="1" ht="16.5" customHeight="1">
      <c r="A108" s="61"/>
      <c r="B108" s="62"/>
      <c r="C108" s="63"/>
      <c r="D108" s="43" t="s">
        <v>17</v>
      </c>
      <c r="E108" s="43" t="s">
        <v>18</v>
      </c>
      <c r="F108" s="47">
        <v>5.36</v>
      </c>
      <c r="G108" s="48">
        <v>0.033</v>
      </c>
      <c r="H108" s="49"/>
      <c r="I108" s="49">
        <f>G108*H107</f>
        <v>22.314600000000002</v>
      </c>
      <c r="J108" s="49"/>
      <c r="K108" s="49">
        <v>18.03</v>
      </c>
      <c r="L108" s="59">
        <f>822+805</f>
        <v>1627</v>
      </c>
      <c r="M108" s="44"/>
    </row>
    <row r="109" spans="1:13" s="50" customFormat="1" ht="16.5" customHeight="1">
      <c r="A109" s="61">
        <v>59</v>
      </c>
      <c r="B109" s="62" t="s">
        <v>36</v>
      </c>
      <c r="C109" s="63">
        <v>11</v>
      </c>
      <c r="D109" s="43" t="s">
        <v>17</v>
      </c>
      <c r="E109" s="43" t="s">
        <v>20</v>
      </c>
      <c r="F109" s="47">
        <v>3.14</v>
      </c>
      <c r="G109" s="48">
        <v>0.033</v>
      </c>
      <c r="H109" s="49">
        <v>676.2</v>
      </c>
      <c r="I109" s="49">
        <f>G109*H109</f>
        <v>22.314600000000002</v>
      </c>
      <c r="J109" s="49">
        <v>0</v>
      </c>
      <c r="K109" s="49">
        <v>114.58</v>
      </c>
      <c r="L109" s="47">
        <v>475.13</v>
      </c>
      <c r="M109" s="44">
        <v>43.49</v>
      </c>
    </row>
    <row r="110" spans="1:13" s="50" customFormat="1" ht="16.5" customHeight="1">
      <c r="A110" s="61"/>
      <c r="B110" s="62"/>
      <c r="C110" s="63"/>
      <c r="D110" s="43" t="s">
        <v>17</v>
      </c>
      <c r="E110" s="43" t="s">
        <v>18</v>
      </c>
      <c r="F110" s="47">
        <v>5.36</v>
      </c>
      <c r="G110" s="48">
        <v>0.033</v>
      </c>
      <c r="H110" s="49"/>
      <c r="I110" s="49">
        <f>G110*H109</f>
        <v>22.314600000000002</v>
      </c>
      <c r="J110" s="49"/>
      <c r="K110" s="49">
        <v>18.03</v>
      </c>
      <c r="L110" s="59">
        <v>796</v>
      </c>
      <c r="M110" s="44"/>
    </row>
    <row r="111" spans="1:13" s="50" customFormat="1" ht="16.5" customHeight="1">
      <c r="A111" s="61">
        <f>A109+1</f>
        <v>60</v>
      </c>
      <c r="B111" s="62" t="s">
        <v>36</v>
      </c>
      <c r="C111" s="63">
        <v>13</v>
      </c>
      <c r="D111" s="43" t="s">
        <v>17</v>
      </c>
      <c r="E111" s="43" t="s">
        <v>20</v>
      </c>
      <c r="F111" s="47">
        <v>7.58</v>
      </c>
      <c r="G111" s="48">
        <v>0.033</v>
      </c>
      <c r="H111" s="49">
        <v>676.2</v>
      </c>
      <c r="I111" s="49">
        <f>G111*H111</f>
        <v>22.314600000000002</v>
      </c>
      <c r="J111" s="49">
        <v>0</v>
      </c>
      <c r="K111" s="49">
        <v>-78.52</v>
      </c>
      <c r="L111" s="47">
        <v>320.32</v>
      </c>
      <c r="M111" s="44">
        <v>35.31</v>
      </c>
    </row>
    <row r="112" spans="1:13" s="50" customFormat="1" ht="16.5" customHeight="1">
      <c r="A112" s="61"/>
      <c r="B112" s="62"/>
      <c r="C112" s="63"/>
      <c r="D112" s="43" t="s">
        <v>17</v>
      </c>
      <c r="E112" s="43" t="s">
        <v>18</v>
      </c>
      <c r="F112" s="47">
        <v>9.8</v>
      </c>
      <c r="G112" s="48">
        <v>0.033</v>
      </c>
      <c r="H112" s="49"/>
      <c r="I112" s="49">
        <f>G112*H111</f>
        <v>22.314600000000002</v>
      </c>
      <c r="J112" s="49"/>
      <c r="K112" s="49">
        <v>-175.07</v>
      </c>
      <c r="L112" s="59">
        <v>871</v>
      </c>
      <c r="M112" s="44"/>
    </row>
    <row r="113" spans="1:13" s="50" customFormat="1" ht="16.5" customHeight="1">
      <c r="A113" s="61">
        <f>A111+1</f>
        <v>61</v>
      </c>
      <c r="B113" s="62" t="s">
        <v>36</v>
      </c>
      <c r="C113" s="63">
        <v>88</v>
      </c>
      <c r="D113" s="43" t="s">
        <v>17</v>
      </c>
      <c r="E113" s="43" t="s">
        <v>20</v>
      </c>
      <c r="F113" s="47">
        <v>3.14</v>
      </c>
      <c r="G113" s="48">
        <v>0.033</v>
      </c>
      <c r="H113" s="49">
        <v>676.2</v>
      </c>
      <c r="I113" s="49">
        <f>G113*H113</f>
        <v>22.314600000000002</v>
      </c>
      <c r="J113" s="49">
        <v>0</v>
      </c>
      <c r="K113" s="49">
        <v>114.58</v>
      </c>
      <c r="L113" s="47">
        <v>180.54</v>
      </c>
      <c r="M113" s="44">
        <v>9.93</v>
      </c>
    </row>
    <row r="114" spans="1:13" s="50" customFormat="1" ht="16.5" customHeight="1">
      <c r="A114" s="61"/>
      <c r="B114" s="62"/>
      <c r="C114" s="63"/>
      <c r="D114" s="43" t="s">
        <v>17</v>
      </c>
      <c r="E114" s="43" t="s">
        <v>18</v>
      </c>
      <c r="F114" s="47">
        <v>5.36</v>
      </c>
      <c r="G114" s="48">
        <v>0.033</v>
      </c>
      <c r="H114" s="49"/>
      <c r="I114" s="49">
        <f>G114*H113</f>
        <v>22.314600000000002</v>
      </c>
      <c r="J114" s="49"/>
      <c r="K114" s="49">
        <v>18.03</v>
      </c>
      <c r="L114" s="47">
        <v>231.27</v>
      </c>
      <c r="M114" s="44"/>
    </row>
    <row r="115" spans="1:13" s="50" customFormat="1" ht="16.5" customHeight="1">
      <c r="A115" s="61">
        <f>A113+1</f>
        <v>62</v>
      </c>
      <c r="B115" s="62" t="s">
        <v>36</v>
      </c>
      <c r="C115" s="63">
        <v>91</v>
      </c>
      <c r="D115" s="49" t="s">
        <v>15</v>
      </c>
      <c r="E115" s="43" t="s">
        <v>20</v>
      </c>
      <c r="F115" s="47">
        <v>3.14</v>
      </c>
      <c r="G115" s="48">
        <v>0.033</v>
      </c>
      <c r="H115" s="49">
        <v>676.2</v>
      </c>
      <c r="I115" s="49">
        <f>G115*H115</f>
        <v>22.314600000000002</v>
      </c>
      <c r="J115" s="49">
        <v>0</v>
      </c>
      <c r="K115" s="49">
        <v>114.58</v>
      </c>
      <c r="L115" s="49" t="s">
        <v>15</v>
      </c>
      <c r="M115" s="44"/>
    </row>
    <row r="116" spans="1:13" s="50" customFormat="1" ht="16.5" customHeight="1">
      <c r="A116" s="61"/>
      <c r="B116" s="62"/>
      <c r="C116" s="63"/>
      <c r="D116" s="43" t="s">
        <v>21</v>
      </c>
      <c r="E116" s="43" t="s">
        <v>18</v>
      </c>
      <c r="F116" s="47">
        <v>5.36</v>
      </c>
      <c r="G116" s="48">
        <v>0.033</v>
      </c>
      <c r="H116" s="49"/>
      <c r="I116" s="49">
        <f>G116*H115</f>
        <v>22.314600000000002</v>
      </c>
      <c r="J116" s="49"/>
      <c r="K116" s="49">
        <v>18.03</v>
      </c>
      <c r="L116" s="43" t="s">
        <v>21</v>
      </c>
      <c r="M116" s="44"/>
    </row>
    <row r="117" spans="1:13" s="50" customFormat="1" ht="16.5" customHeight="1">
      <c r="A117" s="61">
        <f>A115+1</f>
        <v>63</v>
      </c>
      <c r="B117" s="62" t="s">
        <v>27</v>
      </c>
      <c r="C117" s="63">
        <v>1</v>
      </c>
      <c r="D117" s="43" t="s">
        <v>17</v>
      </c>
      <c r="E117" s="43" t="s">
        <v>20</v>
      </c>
      <c r="F117" s="47">
        <v>3.14</v>
      </c>
      <c r="G117" s="48">
        <v>0.028</v>
      </c>
      <c r="H117" s="49">
        <v>486.4</v>
      </c>
      <c r="I117" s="49">
        <f>G117*H117</f>
        <v>13.6192</v>
      </c>
      <c r="J117" s="49">
        <v>0</v>
      </c>
      <c r="K117" s="49">
        <v>114.58</v>
      </c>
      <c r="L117" s="47">
        <v>403.37</v>
      </c>
      <c r="M117" s="44">
        <v>35.99</v>
      </c>
    </row>
    <row r="118" spans="1:13" s="50" customFormat="1" ht="16.5" customHeight="1">
      <c r="A118" s="61"/>
      <c r="B118" s="62"/>
      <c r="C118" s="63"/>
      <c r="D118" s="43" t="s">
        <v>15</v>
      </c>
      <c r="E118" s="43" t="s">
        <v>18</v>
      </c>
      <c r="F118" s="47">
        <v>5.36</v>
      </c>
      <c r="G118" s="48">
        <v>0.028</v>
      </c>
      <c r="H118" s="49"/>
      <c r="I118" s="49">
        <f>G118*H117</f>
        <v>13.6192</v>
      </c>
      <c r="J118" s="49"/>
      <c r="K118" s="49">
        <v>18.03</v>
      </c>
      <c r="L118" s="43" t="s">
        <v>15</v>
      </c>
      <c r="M118" s="44"/>
    </row>
    <row r="119" spans="1:13" s="50" customFormat="1" ht="16.5" customHeight="1">
      <c r="A119" s="61">
        <f>A117+1</f>
        <v>64</v>
      </c>
      <c r="B119" s="62" t="s">
        <v>27</v>
      </c>
      <c r="C119" s="63">
        <v>3</v>
      </c>
      <c r="D119" s="43" t="s">
        <v>17</v>
      </c>
      <c r="E119" s="43" t="s">
        <v>20</v>
      </c>
      <c r="F119" s="47">
        <v>3.14</v>
      </c>
      <c r="G119" s="48">
        <v>0.028</v>
      </c>
      <c r="H119" s="49">
        <v>486.4</v>
      </c>
      <c r="I119" s="49">
        <f>G119*H119</f>
        <v>13.6192</v>
      </c>
      <c r="J119" s="49">
        <v>0</v>
      </c>
      <c r="K119" s="49">
        <v>114.58</v>
      </c>
      <c r="L119" s="47">
        <v>371.69</v>
      </c>
      <c r="M119" s="44">
        <v>35.46</v>
      </c>
    </row>
    <row r="120" spans="1:13" s="50" customFormat="1" ht="16.5" customHeight="1">
      <c r="A120" s="61"/>
      <c r="B120" s="62"/>
      <c r="C120" s="63"/>
      <c r="D120" s="43" t="s">
        <v>17</v>
      </c>
      <c r="E120" s="43" t="s">
        <v>18</v>
      </c>
      <c r="F120" s="47">
        <v>5.36</v>
      </c>
      <c r="G120" s="48">
        <v>0.028</v>
      </c>
      <c r="H120" s="49"/>
      <c r="I120" s="49">
        <f>G120*H119</f>
        <v>13.6192</v>
      </c>
      <c r="J120" s="49"/>
      <c r="K120" s="49">
        <v>18.03</v>
      </c>
      <c r="L120" s="47">
        <v>573.42</v>
      </c>
      <c r="M120" s="44"/>
    </row>
    <row r="121" spans="1:13" s="50" customFormat="1" ht="16.5" customHeight="1">
      <c r="A121" s="61">
        <f>A119+1</f>
        <v>65</v>
      </c>
      <c r="B121" s="62" t="s">
        <v>38</v>
      </c>
      <c r="C121" s="63">
        <v>8</v>
      </c>
      <c r="D121" s="43" t="s">
        <v>15</v>
      </c>
      <c r="E121" s="43" t="s">
        <v>20</v>
      </c>
      <c r="F121" s="47"/>
      <c r="G121" s="48"/>
      <c r="H121" s="49"/>
      <c r="I121" s="49"/>
      <c r="J121" s="49">
        <v>103.25</v>
      </c>
      <c r="K121" s="49">
        <v>0</v>
      </c>
      <c r="L121" s="71" t="s">
        <v>15</v>
      </c>
      <c r="M121" s="72"/>
    </row>
    <row r="122" spans="1:13" s="50" customFormat="1" ht="16.5" customHeight="1">
      <c r="A122" s="61"/>
      <c r="B122" s="62"/>
      <c r="C122" s="63"/>
      <c r="D122" s="43" t="s">
        <v>15</v>
      </c>
      <c r="E122" s="43" t="s">
        <v>18</v>
      </c>
      <c r="F122" s="47"/>
      <c r="G122" s="48"/>
      <c r="H122" s="49"/>
      <c r="I122" s="49"/>
      <c r="J122" s="49">
        <v>16.87</v>
      </c>
      <c r="K122" s="49">
        <v>0</v>
      </c>
      <c r="L122" s="73"/>
      <c r="M122" s="74"/>
    </row>
    <row r="123" spans="1:13" s="50" customFormat="1" ht="16.5" customHeight="1">
      <c r="A123" s="61">
        <f>A121+1</f>
        <v>66</v>
      </c>
      <c r="B123" s="62" t="s">
        <v>38</v>
      </c>
      <c r="C123" s="63">
        <v>22</v>
      </c>
      <c r="D123" s="43" t="s">
        <v>17</v>
      </c>
      <c r="E123" s="43" t="s">
        <v>20</v>
      </c>
      <c r="F123" s="47"/>
      <c r="G123" s="48"/>
      <c r="H123" s="49"/>
      <c r="I123" s="49"/>
      <c r="J123" s="49">
        <v>103.25</v>
      </c>
      <c r="K123" s="49">
        <v>0</v>
      </c>
      <c r="L123" s="47">
        <v>181.14</v>
      </c>
      <c r="M123" s="44">
        <v>18.95</v>
      </c>
    </row>
    <row r="124" spans="1:13" s="50" customFormat="1" ht="16.5" customHeight="1">
      <c r="A124" s="61"/>
      <c r="B124" s="62"/>
      <c r="C124" s="63"/>
      <c r="D124" s="43" t="s">
        <v>17</v>
      </c>
      <c r="E124" s="43" t="s">
        <v>18</v>
      </c>
      <c r="F124" s="47"/>
      <c r="G124" s="48"/>
      <c r="H124" s="49"/>
      <c r="I124" s="49"/>
      <c r="J124" s="49">
        <v>16.87</v>
      </c>
      <c r="K124" s="49">
        <v>0</v>
      </c>
      <c r="L124" s="47">
        <v>268.05</v>
      </c>
      <c r="M124" s="44"/>
    </row>
    <row r="125" spans="1:13" s="50" customFormat="1" ht="16.5" customHeight="1">
      <c r="A125" s="61">
        <f>A123+1</f>
        <v>67</v>
      </c>
      <c r="B125" s="62" t="s">
        <v>38</v>
      </c>
      <c r="C125" s="63">
        <v>24</v>
      </c>
      <c r="D125" s="43" t="s">
        <v>17</v>
      </c>
      <c r="E125" s="43" t="s">
        <v>20</v>
      </c>
      <c r="F125" s="47"/>
      <c r="G125" s="48"/>
      <c r="H125" s="49"/>
      <c r="I125" s="49"/>
      <c r="J125" s="49">
        <v>103.25</v>
      </c>
      <c r="K125" s="49">
        <v>0</v>
      </c>
      <c r="L125" s="47">
        <v>301.82</v>
      </c>
      <c r="M125" s="44">
        <v>26.46</v>
      </c>
    </row>
    <row r="126" spans="1:13" s="50" customFormat="1" ht="16.5" customHeight="1">
      <c r="A126" s="61"/>
      <c r="B126" s="62"/>
      <c r="C126" s="63"/>
      <c r="D126" s="43" t="s">
        <v>17</v>
      </c>
      <c r="E126" s="43" t="s">
        <v>18</v>
      </c>
      <c r="F126" s="47"/>
      <c r="G126" s="48"/>
      <c r="H126" s="49"/>
      <c r="I126" s="49"/>
      <c r="J126" s="49">
        <v>16.87</v>
      </c>
      <c r="K126" s="49">
        <v>0</v>
      </c>
      <c r="L126" s="47">
        <v>436.67</v>
      </c>
      <c r="M126" s="44"/>
    </row>
    <row r="127" spans="1:13" s="50" customFormat="1" ht="16.5" customHeight="1">
      <c r="A127" s="61">
        <f>A125+1</f>
        <v>68</v>
      </c>
      <c r="B127" s="62" t="s">
        <v>38</v>
      </c>
      <c r="C127" s="63">
        <v>26</v>
      </c>
      <c r="D127" s="43" t="s">
        <v>17</v>
      </c>
      <c r="E127" s="43" t="s">
        <v>20</v>
      </c>
      <c r="F127" s="47"/>
      <c r="G127" s="48"/>
      <c r="H127" s="49"/>
      <c r="I127" s="49"/>
      <c r="J127" s="49">
        <v>103.25</v>
      </c>
      <c r="K127" s="49">
        <v>0</v>
      </c>
      <c r="L127" s="47">
        <v>399.82</v>
      </c>
      <c r="M127" s="44">
        <v>44.42</v>
      </c>
    </row>
    <row r="128" spans="1:13" s="50" customFormat="1" ht="16.5" customHeight="1">
      <c r="A128" s="61"/>
      <c r="B128" s="62"/>
      <c r="C128" s="63"/>
      <c r="D128" s="43" t="s">
        <v>15</v>
      </c>
      <c r="E128" s="43" t="s">
        <v>18</v>
      </c>
      <c r="F128" s="47"/>
      <c r="G128" s="48"/>
      <c r="H128" s="49"/>
      <c r="I128" s="49"/>
      <c r="J128" s="49">
        <v>16.87</v>
      </c>
      <c r="K128" s="49">
        <v>0</v>
      </c>
      <c r="L128" s="43" t="s">
        <v>15</v>
      </c>
      <c r="M128" s="44"/>
    </row>
    <row r="129" spans="1:13" s="50" customFormat="1" ht="16.5" customHeight="1">
      <c r="A129" s="61">
        <f>A127+1</f>
        <v>69</v>
      </c>
      <c r="B129" s="62" t="s">
        <v>38</v>
      </c>
      <c r="C129" s="63">
        <v>38</v>
      </c>
      <c r="D129" s="43" t="s">
        <v>17</v>
      </c>
      <c r="E129" s="43" t="s">
        <v>20</v>
      </c>
      <c r="F129" s="47"/>
      <c r="G129" s="48"/>
      <c r="H129" s="49"/>
      <c r="I129" s="49"/>
      <c r="J129" s="49">
        <v>103.25</v>
      </c>
      <c r="K129" s="49">
        <v>0</v>
      </c>
      <c r="L129" s="47">
        <v>237.38</v>
      </c>
      <c r="M129" s="44">
        <v>24.02</v>
      </c>
    </row>
    <row r="130" spans="1:13" s="50" customFormat="1" ht="16.5" customHeight="1">
      <c r="A130" s="61"/>
      <c r="B130" s="62"/>
      <c r="C130" s="63"/>
      <c r="D130" s="43" t="s">
        <v>17</v>
      </c>
      <c r="E130" s="43" t="s">
        <v>18</v>
      </c>
      <c r="F130" s="47"/>
      <c r="G130" s="48"/>
      <c r="H130" s="49"/>
      <c r="I130" s="49"/>
      <c r="J130" s="49">
        <v>16.87</v>
      </c>
      <c r="K130" s="49">
        <v>0</v>
      </c>
      <c r="L130" s="47">
        <v>364.37</v>
      </c>
      <c r="M130" s="44"/>
    </row>
    <row r="131" spans="1:13" s="50" customFormat="1" ht="16.5" customHeight="1">
      <c r="A131" s="61">
        <f>A129+1</f>
        <v>70</v>
      </c>
      <c r="B131" s="62" t="s">
        <v>38</v>
      </c>
      <c r="C131" s="63">
        <v>32</v>
      </c>
      <c r="D131" s="43" t="s">
        <v>17</v>
      </c>
      <c r="E131" s="43" t="s">
        <v>20</v>
      </c>
      <c r="F131" s="47"/>
      <c r="G131" s="48"/>
      <c r="H131" s="49"/>
      <c r="I131" s="49"/>
      <c r="J131" s="49">
        <v>103.25</v>
      </c>
      <c r="K131" s="49">
        <v>0</v>
      </c>
      <c r="L131" s="47">
        <v>174.26</v>
      </c>
      <c r="M131" s="44">
        <v>77.33</v>
      </c>
    </row>
    <row r="132" spans="1:13" s="50" customFormat="1" ht="16.5" customHeight="1">
      <c r="A132" s="61"/>
      <c r="B132" s="62"/>
      <c r="C132" s="63"/>
      <c r="D132" s="43" t="s">
        <v>17</v>
      </c>
      <c r="E132" s="43" t="s">
        <v>18</v>
      </c>
      <c r="F132" s="47"/>
      <c r="G132" s="48"/>
      <c r="H132" s="49"/>
      <c r="I132" s="49"/>
      <c r="J132" s="49">
        <v>16.87</v>
      </c>
      <c r="K132" s="49">
        <v>0</v>
      </c>
      <c r="L132" s="49">
        <v>575</v>
      </c>
      <c r="M132" s="44"/>
    </row>
    <row r="133" spans="1:13" s="50" customFormat="1" ht="16.5" customHeight="1">
      <c r="A133" s="61">
        <f>A131+1</f>
        <v>71</v>
      </c>
      <c r="B133" s="62" t="s">
        <v>38</v>
      </c>
      <c r="C133" s="63">
        <v>50</v>
      </c>
      <c r="D133" s="43" t="s">
        <v>17</v>
      </c>
      <c r="E133" s="43" t="s">
        <v>20</v>
      </c>
      <c r="F133" s="47"/>
      <c r="G133" s="48"/>
      <c r="H133" s="49"/>
      <c r="I133" s="49"/>
      <c r="J133" s="49">
        <v>103.25</v>
      </c>
      <c r="K133" s="49">
        <v>0</v>
      </c>
      <c r="L133" s="47">
        <v>282.69</v>
      </c>
      <c r="M133" s="44">
        <v>15.55</v>
      </c>
    </row>
    <row r="134" spans="1:13" s="50" customFormat="1" ht="16.5" customHeight="1">
      <c r="A134" s="61"/>
      <c r="B134" s="62"/>
      <c r="C134" s="63"/>
      <c r="D134" s="43" t="s">
        <v>17</v>
      </c>
      <c r="E134" s="43" t="s">
        <v>18</v>
      </c>
      <c r="F134" s="47"/>
      <c r="G134" s="48"/>
      <c r="H134" s="49"/>
      <c r="I134" s="49"/>
      <c r="J134" s="49">
        <v>16.87</v>
      </c>
      <c r="K134" s="49">
        <v>0</v>
      </c>
      <c r="L134" s="47">
        <v>374.71</v>
      </c>
      <c r="M134" s="44"/>
    </row>
    <row r="135" spans="1:13" s="50" customFormat="1" ht="16.5" customHeight="1">
      <c r="A135" s="61">
        <f>A133+1</f>
        <v>72</v>
      </c>
      <c r="B135" s="62" t="s">
        <v>38</v>
      </c>
      <c r="C135" s="63">
        <v>52</v>
      </c>
      <c r="D135" s="43" t="s">
        <v>17</v>
      </c>
      <c r="E135" s="43" t="s">
        <v>20</v>
      </c>
      <c r="F135" s="47"/>
      <c r="G135" s="48"/>
      <c r="H135" s="49"/>
      <c r="I135" s="49"/>
      <c r="J135" s="49">
        <v>103.25</v>
      </c>
      <c r="K135" s="49">
        <v>0</v>
      </c>
      <c r="L135" s="47">
        <v>273.4</v>
      </c>
      <c r="M135" s="44">
        <v>15.04</v>
      </c>
    </row>
    <row r="136" spans="1:13" s="50" customFormat="1" ht="16.5" customHeight="1">
      <c r="A136" s="61"/>
      <c r="B136" s="62"/>
      <c r="C136" s="63"/>
      <c r="D136" s="43" t="s">
        <v>17</v>
      </c>
      <c r="E136" s="43" t="s">
        <v>18</v>
      </c>
      <c r="F136" s="47"/>
      <c r="G136" s="48"/>
      <c r="H136" s="49"/>
      <c r="I136" s="49"/>
      <c r="J136" s="49">
        <v>16.87</v>
      </c>
      <c r="K136" s="49">
        <v>0</v>
      </c>
      <c r="L136" s="47">
        <v>721.64</v>
      </c>
      <c r="M136" s="44"/>
    </row>
    <row r="137" spans="1:13" s="50" customFormat="1" ht="16.5" customHeight="1">
      <c r="A137" s="61">
        <f>A135+1</f>
        <v>73</v>
      </c>
      <c r="B137" s="62" t="s">
        <v>37</v>
      </c>
      <c r="C137" s="63">
        <v>8</v>
      </c>
      <c r="D137" s="43" t="s">
        <v>17</v>
      </c>
      <c r="E137" s="43" t="s">
        <v>20</v>
      </c>
      <c r="F137" s="47">
        <v>3.14</v>
      </c>
      <c r="G137" s="48">
        <v>0.063</v>
      </c>
      <c r="H137" s="49">
        <v>71.82</v>
      </c>
      <c r="I137" s="49">
        <f>G137*H137</f>
        <v>4.52466</v>
      </c>
      <c r="J137" s="49">
        <v>0</v>
      </c>
      <c r="K137" s="49">
        <v>114.58</v>
      </c>
      <c r="L137" s="47">
        <v>76.69</v>
      </c>
      <c r="M137" s="44">
        <v>4.22</v>
      </c>
    </row>
    <row r="138" spans="1:13" s="50" customFormat="1" ht="16.5" customHeight="1">
      <c r="A138" s="61"/>
      <c r="B138" s="62"/>
      <c r="C138" s="63"/>
      <c r="D138" s="43" t="s">
        <v>17</v>
      </c>
      <c r="E138" s="43" t="s">
        <v>18</v>
      </c>
      <c r="F138" s="47">
        <v>5.36</v>
      </c>
      <c r="G138" s="48">
        <v>0.063</v>
      </c>
      <c r="H138" s="49"/>
      <c r="I138" s="49">
        <f>G138*H137</f>
        <v>4.52466</v>
      </c>
      <c r="J138" s="49"/>
      <c r="K138" s="49">
        <v>18.03</v>
      </c>
      <c r="L138" s="47">
        <v>152.93</v>
      </c>
      <c r="M138" s="44"/>
    </row>
    <row r="139" spans="1:13" s="50" customFormat="1" ht="16.5" customHeight="1">
      <c r="A139" s="61">
        <f>A137+1</f>
        <v>74</v>
      </c>
      <c r="B139" s="62" t="s">
        <v>37</v>
      </c>
      <c r="C139" s="63">
        <v>10</v>
      </c>
      <c r="D139" s="43" t="s">
        <v>17</v>
      </c>
      <c r="E139" s="43" t="s">
        <v>20</v>
      </c>
      <c r="F139" s="47">
        <v>3.14</v>
      </c>
      <c r="G139" s="48">
        <v>0.055</v>
      </c>
      <c r="H139" s="49">
        <v>73</v>
      </c>
      <c r="I139" s="49">
        <f>G139*H139</f>
        <v>4.015</v>
      </c>
      <c r="J139" s="49">
        <v>0</v>
      </c>
      <c r="K139" s="49">
        <v>114.58</v>
      </c>
      <c r="L139" s="47">
        <v>154.46</v>
      </c>
      <c r="M139" s="44">
        <v>8.5</v>
      </c>
    </row>
    <row r="140" spans="1:13" s="50" customFormat="1" ht="13.5" customHeight="1">
      <c r="A140" s="61"/>
      <c r="B140" s="62"/>
      <c r="C140" s="63"/>
      <c r="D140" s="43" t="s">
        <v>17</v>
      </c>
      <c r="E140" s="43" t="s">
        <v>18</v>
      </c>
      <c r="F140" s="47">
        <v>5.36</v>
      </c>
      <c r="G140" s="48">
        <v>0.055</v>
      </c>
      <c r="H140" s="49"/>
      <c r="I140" s="49">
        <f>G140*H139</f>
        <v>4.015</v>
      </c>
      <c r="J140" s="49"/>
      <c r="K140" s="49">
        <v>18.03</v>
      </c>
      <c r="L140" s="47">
        <v>125.25</v>
      </c>
      <c r="M140" s="44"/>
    </row>
    <row r="141" spans="1:13" s="50" customFormat="1" ht="13.5" customHeight="1">
      <c r="A141" s="61">
        <f>A139+1</f>
        <v>75</v>
      </c>
      <c r="B141" s="62" t="s">
        <v>34</v>
      </c>
      <c r="C141" s="63">
        <v>1</v>
      </c>
      <c r="D141" s="43" t="s">
        <v>17</v>
      </c>
      <c r="E141" s="43" t="s">
        <v>20</v>
      </c>
      <c r="F141" s="47"/>
      <c r="G141" s="48"/>
      <c r="H141" s="49"/>
      <c r="I141" s="49"/>
      <c r="J141" s="49"/>
      <c r="K141" s="49"/>
      <c r="L141" s="47">
        <v>302.57</v>
      </c>
      <c r="M141" s="44">
        <v>16.64</v>
      </c>
    </row>
    <row r="142" spans="1:13" s="50" customFormat="1" ht="13.5" customHeight="1">
      <c r="A142" s="61"/>
      <c r="B142" s="62"/>
      <c r="C142" s="63"/>
      <c r="D142" s="43" t="s">
        <v>17</v>
      </c>
      <c r="E142" s="43" t="s">
        <v>18</v>
      </c>
      <c r="F142" s="47"/>
      <c r="G142" s="48"/>
      <c r="H142" s="49"/>
      <c r="I142" s="49"/>
      <c r="J142" s="49"/>
      <c r="K142" s="49"/>
      <c r="L142" s="49">
        <v>620.01</v>
      </c>
      <c r="M142" s="44"/>
    </row>
    <row r="143" spans="1:13" s="50" customFormat="1" ht="17.25" customHeight="1">
      <c r="A143" s="61">
        <f>A141+1</f>
        <v>76</v>
      </c>
      <c r="B143" s="62" t="s">
        <v>34</v>
      </c>
      <c r="C143" s="63">
        <v>5</v>
      </c>
      <c r="D143" s="43" t="s">
        <v>17</v>
      </c>
      <c r="E143" s="43" t="s">
        <v>20</v>
      </c>
      <c r="F143" s="47"/>
      <c r="G143" s="48"/>
      <c r="H143" s="49"/>
      <c r="I143" s="49"/>
      <c r="J143" s="49"/>
      <c r="K143" s="49"/>
      <c r="L143" s="47">
        <v>324.18</v>
      </c>
      <c r="M143" s="44">
        <v>18.82</v>
      </c>
    </row>
    <row r="144" spans="1:13" s="50" customFormat="1" ht="12" customHeight="1">
      <c r="A144" s="61"/>
      <c r="B144" s="62"/>
      <c r="C144" s="63"/>
      <c r="D144" s="43" t="s">
        <v>21</v>
      </c>
      <c r="E144" s="43" t="s">
        <v>18</v>
      </c>
      <c r="F144" s="47"/>
      <c r="G144" s="48"/>
      <c r="H144" s="49"/>
      <c r="I144" s="49"/>
      <c r="J144" s="49"/>
      <c r="K144" s="49"/>
      <c r="L144" s="49" t="s">
        <v>15</v>
      </c>
      <c r="M144" s="44"/>
    </row>
    <row r="145" spans="1:13" s="50" customFormat="1" ht="16.5" customHeight="1">
      <c r="A145" s="61">
        <f>A143+1</f>
        <v>77</v>
      </c>
      <c r="B145" s="62" t="s">
        <v>34</v>
      </c>
      <c r="C145" s="63">
        <v>7</v>
      </c>
      <c r="D145" s="43" t="s">
        <v>17</v>
      </c>
      <c r="E145" s="43" t="s">
        <v>20</v>
      </c>
      <c r="F145" s="47"/>
      <c r="G145" s="48"/>
      <c r="H145" s="49"/>
      <c r="I145" s="49"/>
      <c r="J145" s="49"/>
      <c r="K145" s="49"/>
      <c r="L145" s="47">
        <v>257.7</v>
      </c>
      <c r="M145" s="44">
        <v>14.17</v>
      </c>
    </row>
    <row r="146" spans="1:13" s="50" customFormat="1" ht="13.5" customHeight="1">
      <c r="A146" s="61"/>
      <c r="B146" s="62"/>
      <c r="C146" s="63"/>
      <c r="D146" s="43" t="s">
        <v>17</v>
      </c>
      <c r="E146" s="43" t="s">
        <v>18</v>
      </c>
      <c r="F146" s="47"/>
      <c r="G146" s="48"/>
      <c r="H146" s="49"/>
      <c r="I146" s="49"/>
      <c r="J146" s="49"/>
      <c r="K146" s="49"/>
      <c r="L146" s="47">
        <v>239.85</v>
      </c>
      <c r="M146" s="44"/>
    </row>
    <row r="147" spans="1:13" s="50" customFormat="1" ht="16.5" customHeight="1">
      <c r="A147" s="61">
        <f>A145+1</f>
        <v>78</v>
      </c>
      <c r="B147" s="62" t="s">
        <v>34</v>
      </c>
      <c r="C147" s="63">
        <v>9</v>
      </c>
      <c r="D147" s="43" t="s">
        <v>17</v>
      </c>
      <c r="E147" s="43" t="s">
        <v>20</v>
      </c>
      <c r="F147" s="47"/>
      <c r="G147" s="48"/>
      <c r="H147" s="49"/>
      <c r="I147" s="49"/>
      <c r="J147" s="49"/>
      <c r="K147" s="49"/>
      <c r="L147" s="47">
        <v>274.59</v>
      </c>
      <c r="M147" s="44">
        <v>15.1</v>
      </c>
    </row>
    <row r="148" spans="1:13" s="50" customFormat="1" ht="12.75" customHeight="1">
      <c r="A148" s="61"/>
      <c r="B148" s="62"/>
      <c r="C148" s="63"/>
      <c r="D148" s="43" t="s">
        <v>17</v>
      </c>
      <c r="E148" s="43" t="s">
        <v>18</v>
      </c>
      <c r="F148" s="47"/>
      <c r="G148" s="48"/>
      <c r="H148" s="49"/>
      <c r="I148" s="49"/>
      <c r="J148" s="49"/>
      <c r="K148" s="49"/>
      <c r="L148" s="49">
        <v>864</v>
      </c>
      <c r="M148" s="44"/>
    </row>
    <row r="149" spans="1:13" s="50" customFormat="1" ht="16.5" customHeight="1">
      <c r="A149" s="61">
        <f>A147+1</f>
        <v>79</v>
      </c>
      <c r="B149" s="62" t="s">
        <v>34</v>
      </c>
      <c r="C149" s="63">
        <v>11</v>
      </c>
      <c r="D149" s="43" t="s">
        <v>17</v>
      </c>
      <c r="E149" s="43" t="s">
        <v>20</v>
      </c>
      <c r="F149" s="47"/>
      <c r="G149" s="48"/>
      <c r="H149" s="49"/>
      <c r="I149" s="49"/>
      <c r="J149" s="49"/>
      <c r="K149" s="49"/>
      <c r="L149" s="47">
        <v>307.63</v>
      </c>
      <c r="M149" s="44">
        <v>16.91</v>
      </c>
    </row>
    <row r="150" spans="1:13" s="50" customFormat="1" ht="13.5" customHeight="1">
      <c r="A150" s="61"/>
      <c r="B150" s="62"/>
      <c r="C150" s="63"/>
      <c r="D150" s="43" t="s">
        <v>17</v>
      </c>
      <c r="E150" s="43" t="s">
        <v>18</v>
      </c>
      <c r="F150" s="47"/>
      <c r="G150" s="48"/>
      <c r="H150" s="49"/>
      <c r="I150" s="49"/>
      <c r="J150" s="49"/>
      <c r="K150" s="49"/>
      <c r="L150" s="49">
        <v>925</v>
      </c>
      <c r="M150" s="44"/>
    </row>
    <row r="151" spans="1:13" s="50" customFormat="1" ht="16.5" customHeight="1">
      <c r="A151" s="61">
        <f>A149+1</f>
        <v>80</v>
      </c>
      <c r="B151" s="62" t="s">
        <v>34</v>
      </c>
      <c r="C151" s="63">
        <v>13</v>
      </c>
      <c r="D151" s="43" t="s">
        <v>17</v>
      </c>
      <c r="E151" s="43" t="s">
        <v>20</v>
      </c>
      <c r="F151" s="47"/>
      <c r="G151" s="48"/>
      <c r="H151" s="49"/>
      <c r="I151" s="49"/>
      <c r="J151" s="49"/>
      <c r="K151" s="49"/>
      <c r="L151" s="47">
        <v>272.04</v>
      </c>
      <c r="M151" s="53">
        <v>27.5</v>
      </c>
    </row>
    <row r="152" spans="1:13" s="50" customFormat="1" ht="16.5" customHeight="1">
      <c r="A152" s="61"/>
      <c r="B152" s="62"/>
      <c r="C152" s="63"/>
      <c r="D152" s="43" t="s">
        <v>17</v>
      </c>
      <c r="E152" s="43" t="s">
        <v>18</v>
      </c>
      <c r="F152" s="47"/>
      <c r="G152" s="48"/>
      <c r="H152" s="49"/>
      <c r="I152" s="49"/>
      <c r="J152" s="49"/>
      <c r="K152" s="49"/>
      <c r="L152" s="47">
        <v>414.88</v>
      </c>
      <c r="M152" s="44"/>
    </row>
    <row r="153" spans="1:13" s="50" customFormat="1" ht="16.5" customHeight="1">
      <c r="A153" s="61">
        <f>A151+1</f>
        <v>81</v>
      </c>
      <c r="B153" s="62" t="s">
        <v>35</v>
      </c>
      <c r="C153" s="63">
        <v>5</v>
      </c>
      <c r="D153" s="43" t="s">
        <v>17</v>
      </c>
      <c r="E153" s="43" t="s">
        <v>20</v>
      </c>
      <c r="F153" s="47">
        <v>3.14</v>
      </c>
      <c r="G153" s="48">
        <v>0.033</v>
      </c>
      <c r="H153" s="49">
        <v>676.2</v>
      </c>
      <c r="I153" s="49">
        <f>G153*H153</f>
        <v>22.314600000000002</v>
      </c>
      <c r="J153" s="49">
        <v>0</v>
      </c>
      <c r="K153" s="49">
        <v>114.58</v>
      </c>
      <c r="L153" s="47">
        <v>186.79</v>
      </c>
      <c r="M153" s="44">
        <v>10.27</v>
      </c>
    </row>
    <row r="154" spans="1:13" s="50" customFormat="1" ht="16.5" customHeight="1">
      <c r="A154" s="61"/>
      <c r="B154" s="62"/>
      <c r="C154" s="63"/>
      <c r="D154" s="43" t="s">
        <v>17</v>
      </c>
      <c r="E154" s="43" t="s">
        <v>18</v>
      </c>
      <c r="F154" s="47">
        <v>5.36</v>
      </c>
      <c r="G154" s="48">
        <v>0.033</v>
      </c>
      <c r="H154" s="49"/>
      <c r="I154" s="49">
        <f>G154*H153</f>
        <v>22.314600000000002</v>
      </c>
      <c r="J154" s="49"/>
      <c r="K154" s="49">
        <v>18.03</v>
      </c>
      <c r="L154" s="59">
        <v>796</v>
      </c>
      <c r="M154" s="44"/>
    </row>
    <row r="155" spans="1:13" s="50" customFormat="1" ht="16.5" customHeight="1">
      <c r="A155" s="61">
        <f>A153+1</f>
        <v>82</v>
      </c>
      <c r="B155" s="62" t="s">
        <v>35</v>
      </c>
      <c r="C155" s="63">
        <v>7</v>
      </c>
      <c r="D155" s="43" t="s">
        <v>17</v>
      </c>
      <c r="E155" s="43" t="s">
        <v>20</v>
      </c>
      <c r="F155" s="47">
        <v>3.14</v>
      </c>
      <c r="G155" s="48">
        <v>0.033</v>
      </c>
      <c r="H155" s="49">
        <v>676.2</v>
      </c>
      <c r="I155" s="49">
        <f>G155*H155</f>
        <v>22.314600000000002</v>
      </c>
      <c r="J155" s="49">
        <v>0</v>
      </c>
      <c r="K155" s="49">
        <v>114.58</v>
      </c>
      <c r="L155" s="47">
        <v>211.33</v>
      </c>
      <c r="M155" s="44">
        <v>11.62</v>
      </c>
    </row>
    <row r="156" spans="1:13" s="50" customFormat="1" ht="16.5" customHeight="1">
      <c r="A156" s="61"/>
      <c r="B156" s="62"/>
      <c r="C156" s="63"/>
      <c r="D156" s="43" t="s">
        <v>17</v>
      </c>
      <c r="E156" s="43" t="s">
        <v>18</v>
      </c>
      <c r="F156" s="47">
        <v>5.36</v>
      </c>
      <c r="G156" s="48">
        <v>0.033</v>
      </c>
      <c r="H156" s="49"/>
      <c r="I156" s="49">
        <f>G156*H155</f>
        <v>22.314600000000002</v>
      </c>
      <c r="J156" s="49"/>
      <c r="K156" s="49">
        <v>18.03</v>
      </c>
      <c r="L156" s="59">
        <v>505</v>
      </c>
      <c r="M156" s="44"/>
    </row>
    <row r="157" spans="1:13" s="50" customFormat="1" ht="16.5" customHeight="1">
      <c r="A157" s="61">
        <f>A155+1</f>
        <v>83</v>
      </c>
      <c r="B157" s="62" t="s">
        <v>35</v>
      </c>
      <c r="C157" s="63">
        <v>9</v>
      </c>
      <c r="D157" s="43" t="s">
        <v>17</v>
      </c>
      <c r="E157" s="43" t="s">
        <v>20</v>
      </c>
      <c r="F157" s="47">
        <v>3.14</v>
      </c>
      <c r="G157" s="48">
        <v>0.033</v>
      </c>
      <c r="H157" s="49">
        <v>676.2</v>
      </c>
      <c r="I157" s="49">
        <f>G157*H157</f>
        <v>22.314600000000002</v>
      </c>
      <c r="J157" s="49">
        <v>0</v>
      </c>
      <c r="K157" s="49">
        <v>114.58</v>
      </c>
      <c r="L157" s="47">
        <v>216.98</v>
      </c>
      <c r="M157" s="44">
        <v>11.93</v>
      </c>
    </row>
    <row r="158" spans="1:13" s="50" customFormat="1" ht="16.5" customHeight="1">
      <c r="A158" s="61"/>
      <c r="B158" s="62"/>
      <c r="C158" s="63"/>
      <c r="D158" s="43" t="s">
        <v>17</v>
      </c>
      <c r="E158" s="43" t="s">
        <v>18</v>
      </c>
      <c r="F158" s="47">
        <v>5.36</v>
      </c>
      <c r="G158" s="48">
        <v>0.033</v>
      </c>
      <c r="H158" s="49"/>
      <c r="I158" s="49">
        <f>G158*H157</f>
        <v>22.314600000000002</v>
      </c>
      <c r="J158" s="49"/>
      <c r="K158" s="49">
        <v>18.03</v>
      </c>
      <c r="L158" s="59">
        <v>392</v>
      </c>
      <c r="M158" s="44"/>
    </row>
    <row r="159" spans="1:13" s="50" customFormat="1" ht="16.5" customHeight="1">
      <c r="A159" s="61">
        <f>A157+1</f>
        <v>84</v>
      </c>
      <c r="B159" s="62" t="s">
        <v>50</v>
      </c>
      <c r="C159" s="63">
        <v>2</v>
      </c>
      <c r="D159" s="43" t="s">
        <v>17</v>
      </c>
      <c r="E159" s="43" t="s">
        <v>16</v>
      </c>
      <c r="F159" s="47"/>
      <c r="G159" s="48"/>
      <c r="H159" s="49"/>
      <c r="I159" s="49"/>
      <c r="J159" s="49"/>
      <c r="K159" s="49"/>
      <c r="L159" s="47">
        <v>261.56</v>
      </c>
      <c r="M159" s="44">
        <v>14.39</v>
      </c>
    </row>
    <row r="160" spans="1:13" s="50" customFormat="1" ht="16.5" customHeight="1">
      <c r="A160" s="61"/>
      <c r="B160" s="62"/>
      <c r="C160" s="63"/>
      <c r="D160" s="43" t="s">
        <v>17</v>
      </c>
      <c r="E160" s="43" t="s">
        <v>18</v>
      </c>
      <c r="F160" s="47"/>
      <c r="G160" s="48"/>
      <c r="H160" s="49"/>
      <c r="I160" s="49"/>
      <c r="J160" s="49"/>
      <c r="K160" s="49"/>
      <c r="L160" s="47">
        <v>392.83</v>
      </c>
      <c r="M160" s="44"/>
    </row>
    <row r="161" spans="1:13" s="50" customFormat="1" ht="16.5" customHeight="1">
      <c r="A161" s="61">
        <f>A159+1</f>
        <v>85</v>
      </c>
      <c r="B161" s="62" t="s">
        <v>50</v>
      </c>
      <c r="C161" s="63">
        <v>5</v>
      </c>
      <c r="D161" s="43" t="s">
        <v>17</v>
      </c>
      <c r="E161" s="43" t="s">
        <v>16</v>
      </c>
      <c r="F161" s="47"/>
      <c r="G161" s="48"/>
      <c r="H161" s="49"/>
      <c r="I161" s="49"/>
      <c r="J161" s="49"/>
      <c r="K161" s="49"/>
      <c r="L161" s="47">
        <v>597.4</v>
      </c>
      <c r="M161" s="44">
        <v>32.86</v>
      </c>
    </row>
    <row r="162" spans="1:13" s="50" customFormat="1" ht="16.5" customHeight="1">
      <c r="A162" s="61"/>
      <c r="B162" s="62"/>
      <c r="C162" s="63"/>
      <c r="D162" s="43" t="s">
        <v>17</v>
      </c>
      <c r="E162" s="43" t="s">
        <v>18</v>
      </c>
      <c r="F162" s="47"/>
      <c r="G162" s="48"/>
      <c r="H162" s="49"/>
      <c r="I162" s="49"/>
      <c r="J162" s="49"/>
      <c r="K162" s="49"/>
      <c r="L162" s="47">
        <v>655.73</v>
      </c>
      <c r="M162" s="44"/>
    </row>
    <row r="163" spans="1:13" s="50" customFormat="1" ht="16.5" customHeight="1">
      <c r="A163" s="61">
        <f>A161+1</f>
        <v>86</v>
      </c>
      <c r="B163" s="62" t="s">
        <v>50</v>
      </c>
      <c r="C163" s="63">
        <v>7</v>
      </c>
      <c r="D163" s="43" t="s">
        <v>17</v>
      </c>
      <c r="E163" s="43" t="s">
        <v>16</v>
      </c>
      <c r="F163" s="47"/>
      <c r="G163" s="48"/>
      <c r="H163" s="49"/>
      <c r="I163" s="49"/>
      <c r="J163" s="49"/>
      <c r="K163" s="49"/>
      <c r="L163" s="47">
        <v>707.7</v>
      </c>
      <c r="M163" s="44">
        <v>38.92</v>
      </c>
    </row>
    <row r="164" spans="1:13" s="50" customFormat="1" ht="16.5" customHeight="1">
      <c r="A164" s="61"/>
      <c r="B164" s="62"/>
      <c r="C164" s="63"/>
      <c r="D164" s="43" t="s">
        <v>17</v>
      </c>
      <c r="E164" s="43" t="s">
        <v>18</v>
      </c>
      <c r="F164" s="47"/>
      <c r="G164" s="48"/>
      <c r="H164" s="49"/>
      <c r="I164" s="49"/>
      <c r="J164" s="49"/>
      <c r="K164" s="49"/>
      <c r="L164" s="47">
        <v>743.53</v>
      </c>
      <c r="M164" s="44"/>
    </row>
    <row r="165" spans="1:13" s="50" customFormat="1" ht="16.5" customHeight="1">
      <c r="A165" s="61">
        <f>A163+1</f>
        <v>87</v>
      </c>
      <c r="B165" s="62" t="s">
        <v>50</v>
      </c>
      <c r="C165" s="63">
        <v>8</v>
      </c>
      <c r="D165" s="43" t="s">
        <v>17</v>
      </c>
      <c r="E165" s="43" t="s">
        <v>16</v>
      </c>
      <c r="F165" s="47"/>
      <c r="G165" s="48"/>
      <c r="H165" s="49"/>
      <c r="I165" s="49"/>
      <c r="J165" s="49"/>
      <c r="K165" s="49"/>
      <c r="L165" s="47">
        <f>121.04+82.81</f>
        <v>203.85000000000002</v>
      </c>
      <c r="M165" s="44">
        <f>6.66+4.55</f>
        <v>11.21</v>
      </c>
    </row>
    <row r="166" spans="1:13" s="50" customFormat="1" ht="18" customHeight="1">
      <c r="A166" s="61"/>
      <c r="B166" s="62"/>
      <c r="C166" s="63"/>
      <c r="D166" s="43" t="s">
        <v>17</v>
      </c>
      <c r="E166" s="43" t="s">
        <v>18</v>
      </c>
      <c r="F166" s="47"/>
      <c r="G166" s="48"/>
      <c r="H166" s="49"/>
      <c r="I166" s="49"/>
      <c r="J166" s="49"/>
      <c r="K166" s="49"/>
      <c r="L166" s="47">
        <v>286.31</v>
      </c>
      <c r="M166" s="44"/>
    </row>
    <row r="167" spans="1:13" s="50" customFormat="1" ht="18" customHeight="1">
      <c r="A167" s="61">
        <f>A165+1</f>
        <v>88</v>
      </c>
      <c r="B167" s="62" t="s">
        <v>58</v>
      </c>
      <c r="C167" s="63">
        <v>1</v>
      </c>
      <c r="D167" s="43" t="s">
        <v>17</v>
      </c>
      <c r="E167" s="43" t="s">
        <v>16</v>
      </c>
      <c r="F167" s="47">
        <v>857.018</v>
      </c>
      <c r="G167" s="44">
        <v>55.768</v>
      </c>
      <c r="H167" s="49"/>
      <c r="I167" s="49"/>
      <c r="J167" s="49"/>
      <c r="K167" s="49"/>
      <c r="L167" s="47">
        <v>1066.31</v>
      </c>
      <c r="M167" s="44">
        <v>65.95</v>
      </c>
    </row>
    <row r="168" spans="1:13" s="50" customFormat="1" ht="18" customHeight="1">
      <c r="A168" s="61"/>
      <c r="B168" s="62"/>
      <c r="C168" s="63"/>
      <c r="D168" s="43" t="s">
        <v>15</v>
      </c>
      <c r="E168" s="43" t="s">
        <v>18</v>
      </c>
      <c r="F168" s="47"/>
      <c r="G168" s="48"/>
      <c r="H168" s="49"/>
      <c r="I168" s="49"/>
      <c r="J168" s="49"/>
      <c r="K168" s="49"/>
      <c r="L168" s="49" t="s">
        <v>15</v>
      </c>
      <c r="M168" s="44"/>
    </row>
    <row r="169" spans="1:13" s="50" customFormat="1" ht="16.5" customHeight="1">
      <c r="A169" s="43">
        <f>A167+1</f>
        <v>89</v>
      </c>
      <c r="B169" s="44" t="s">
        <v>59</v>
      </c>
      <c r="C169" s="45">
        <v>2</v>
      </c>
      <c r="D169" s="43" t="s">
        <v>17</v>
      </c>
      <c r="E169" s="43" t="s">
        <v>18</v>
      </c>
      <c r="F169" s="47"/>
      <c r="G169" s="48"/>
      <c r="H169" s="49"/>
      <c r="I169" s="49"/>
      <c r="J169" s="49"/>
      <c r="K169" s="49"/>
      <c r="L169" s="59">
        <v>806</v>
      </c>
      <c r="M169" s="44"/>
    </row>
    <row r="170" spans="1:13" s="50" customFormat="1" ht="16.5" customHeight="1">
      <c r="A170" s="43">
        <f>A169+1</f>
        <v>90</v>
      </c>
      <c r="B170" s="44" t="s">
        <v>59</v>
      </c>
      <c r="C170" s="45">
        <v>4</v>
      </c>
      <c r="D170" s="43" t="s">
        <v>17</v>
      </c>
      <c r="E170" s="43" t="s">
        <v>18</v>
      </c>
      <c r="F170" s="47"/>
      <c r="G170" s="48"/>
      <c r="H170" s="49"/>
      <c r="I170" s="49"/>
      <c r="J170" s="49"/>
      <c r="K170" s="49"/>
      <c r="L170" s="59">
        <v>1307</v>
      </c>
      <c r="M170" s="44"/>
    </row>
    <row r="171" spans="1:13" s="50" customFormat="1" ht="16.5" customHeight="1">
      <c r="A171" s="43">
        <f>A170+1</f>
        <v>91</v>
      </c>
      <c r="B171" s="44" t="s">
        <v>59</v>
      </c>
      <c r="C171" s="45">
        <v>10</v>
      </c>
      <c r="D171" s="43" t="s">
        <v>17</v>
      </c>
      <c r="E171" s="43" t="s">
        <v>18</v>
      </c>
      <c r="F171" s="47"/>
      <c r="G171" s="48"/>
      <c r="H171" s="49"/>
      <c r="I171" s="49"/>
      <c r="J171" s="49"/>
      <c r="K171" s="49"/>
      <c r="L171" s="59">
        <v>1248</v>
      </c>
      <c r="M171" s="44"/>
    </row>
    <row r="172" spans="1:13" s="50" customFormat="1" ht="16.5" customHeight="1">
      <c r="A172" s="43">
        <f aca="true" t="shared" si="0" ref="A172:A221">A171+1</f>
        <v>92</v>
      </c>
      <c r="B172" s="44" t="s">
        <v>59</v>
      </c>
      <c r="C172" s="45" t="s">
        <v>60</v>
      </c>
      <c r="D172" s="43" t="s">
        <v>17</v>
      </c>
      <c r="E172" s="43" t="s">
        <v>18</v>
      </c>
      <c r="F172" s="47"/>
      <c r="G172" s="48"/>
      <c r="H172" s="49"/>
      <c r="I172" s="49"/>
      <c r="J172" s="49"/>
      <c r="K172" s="49"/>
      <c r="L172" s="59">
        <v>381</v>
      </c>
      <c r="M172" s="44"/>
    </row>
    <row r="173" spans="1:13" s="50" customFormat="1" ht="16.5" customHeight="1">
      <c r="A173" s="43">
        <v>91</v>
      </c>
      <c r="B173" s="52" t="s">
        <v>25</v>
      </c>
      <c r="C173" s="43">
        <v>30</v>
      </c>
      <c r="D173" s="43" t="s">
        <v>17</v>
      </c>
      <c r="E173" s="43" t="s">
        <v>18</v>
      </c>
      <c r="F173" s="53"/>
      <c r="G173" s="44"/>
      <c r="H173" s="44"/>
      <c r="I173" s="44"/>
      <c r="J173" s="44"/>
      <c r="K173" s="44"/>
      <c r="L173" s="59">
        <v>1171</v>
      </c>
      <c r="M173" s="44"/>
    </row>
    <row r="174" spans="1:13" s="50" customFormat="1" ht="16.5" customHeight="1">
      <c r="A174" s="43">
        <v>92</v>
      </c>
      <c r="B174" s="52" t="s">
        <v>25</v>
      </c>
      <c r="C174" s="43">
        <v>36</v>
      </c>
      <c r="D174" s="43" t="s">
        <v>17</v>
      </c>
      <c r="E174" s="43" t="s">
        <v>18</v>
      </c>
      <c r="F174" s="53"/>
      <c r="G174" s="44"/>
      <c r="H174" s="44"/>
      <c r="I174" s="44"/>
      <c r="J174" s="44"/>
      <c r="K174" s="44"/>
      <c r="L174" s="59">
        <v>948</v>
      </c>
      <c r="M174" s="44"/>
    </row>
    <row r="175" spans="1:13" s="50" customFormat="1" ht="16.5" customHeight="1">
      <c r="A175" s="61">
        <v>93</v>
      </c>
      <c r="B175" s="62" t="s">
        <v>25</v>
      </c>
      <c r="C175" s="63">
        <v>39</v>
      </c>
      <c r="D175" s="43" t="s">
        <v>17</v>
      </c>
      <c r="E175" s="43" t="s">
        <v>20</v>
      </c>
      <c r="F175" s="47">
        <v>3.14</v>
      </c>
      <c r="G175" s="48">
        <v>0.044</v>
      </c>
      <c r="H175" s="49">
        <v>290.4</v>
      </c>
      <c r="I175" s="49">
        <f>G175*H175</f>
        <v>12.777599999999998</v>
      </c>
      <c r="J175" s="49">
        <v>0</v>
      </c>
      <c r="K175" s="49">
        <v>117.59</v>
      </c>
      <c r="L175" s="47">
        <v>697.73</v>
      </c>
      <c r="M175" s="44">
        <v>47.05</v>
      </c>
    </row>
    <row r="176" spans="1:13" s="50" customFormat="1" ht="16.5" customHeight="1">
      <c r="A176" s="61"/>
      <c r="B176" s="62"/>
      <c r="C176" s="63"/>
      <c r="D176" s="43" t="s">
        <v>15</v>
      </c>
      <c r="E176" s="43" t="s">
        <v>18</v>
      </c>
      <c r="F176" s="47">
        <v>5.36</v>
      </c>
      <c r="G176" s="48">
        <v>0.044</v>
      </c>
      <c r="H176" s="49"/>
      <c r="I176" s="49">
        <f>G176*H175</f>
        <v>12.777599999999998</v>
      </c>
      <c r="J176" s="49"/>
      <c r="K176" s="49">
        <v>18.03</v>
      </c>
      <c r="L176" s="43" t="s">
        <v>15</v>
      </c>
      <c r="M176" s="44"/>
    </row>
    <row r="177" spans="1:13" s="50" customFormat="1" ht="16.5" customHeight="1">
      <c r="A177" s="43">
        <v>94</v>
      </c>
      <c r="B177" s="44" t="s">
        <v>56</v>
      </c>
      <c r="C177" s="45">
        <v>2</v>
      </c>
      <c r="D177" s="43" t="s">
        <v>17</v>
      </c>
      <c r="E177" s="43" t="s">
        <v>18</v>
      </c>
      <c r="F177" s="47"/>
      <c r="G177" s="48"/>
      <c r="H177" s="49"/>
      <c r="I177" s="49"/>
      <c r="J177" s="49"/>
      <c r="K177" s="49"/>
      <c r="L177" s="59">
        <v>2056</v>
      </c>
      <c r="M177" s="44"/>
    </row>
    <row r="178" spans="1:13" s="50" customFormat="1" ht="16.5" customHeight="1">
      <c r="A178" s="43">
        <f t="shared" si="0"/>
        <v>95</v>
      </c>
      <c r="B178" s="44" t="s">
        <v>56</v>
      </c>
      <c r="C178" s="45">
        <v>4</v>
      </c>
      <c r="D178" s="43" t="s">
        <v>17</v>
      </c>
      <c r="E178" s="43" t="s">
        <v>18</v>
      </c>
      <c r="F178" s="47"/>
      <c r="G178" s="48"/>
      <c r="H178" s="49"/>
      <c r="I178" s="49"/>
      <c r="J178" s="49"/>
      <c r="K178" s="49"/>
      <c r="L178" s="59">
        <v>1098</v>
      </c>
      <c r="M178" s="44"/>
    </row>
    <row r="179" spans="1:13" s="50" customFormat="1" ht="16.5" customHeight="1">
      <c r="A179" s="43">
        <f t="shared" si="0"/>
        <v>96</v>
      </c>
      <c r="B179" s="44" t="s">
        <v>56</v>
      </c>
      <c r="C179" s="45">
        <v>6</v>
      </c>
      <c r="D179" s="43" t="s">
        <v>17</v>
      </c>
      <c r="E179" s="43" t="s">
        <v>18</v>
      </c>
      <c r="F179" s="47"/>
      <c r="G179" s="48"/>
      <c r="H179" s="49"/>
      <c r="I179" s="49"/>
      <c r="J179" s="49"/>
      <c r="K179" s="49"/>
      <c r="L179" s="59">
        <v>1752</v>
      </c>
      <c r="M179" s="44"/>
    </row>
    <row r="180" spans="1:13" s="50" customFormat="1" ht="16.5" customHeight="1">
      <c r="A180" s="43">
        <f t="shared" si="0"/>
        <v>97</v>
      </c>
      <c r="B180" s="44" t="s">
        <v>56</v>
      </c>
      <c r="C180" s="45">
        <v>8</v>
      </c>
      <c r="D180" s="43" t="s">
        <v>17</v>
      </c>
      <c r="E180" s="43" t="s">
        <v>18</v>
      </c>
      <c r="F180" s="47"/>
      <c r="G180" s="48"/>
      <c r="H180" s="49"/>
      <c r="I180" s="49"/>
      <c r="J180" s="49"/>
      <c r="K180" s="49"/>
      <c r="L180" s="59">
        <v>404</v>
      </c>
      <c r="M180" s="44"/>
    </row>
    <row r="181" spans="1:13" s="50" customFormat="1" ht="16.5" customHeight="1">
      <c r="A181" s="43">
        <f t="shared" si="0"/>
        <v>98</v>
      </c>
      <c r="B181" s="44" t="s">
        <v>56</v>
      </c>
      <c r="C181" s="45">
        <v>10</v>
      </c>
      <c r="D181" s="43" t="s">
        <v>17</v>
      </c>
      <c r="E181" s="43" t="s">
        <v>18</v>
      </c>
      <c r="F181" s="47"/>
      <c r="G181" s="48"/>
      <c r="H181" s="49"/>
      <c r="I181" s="49"/>
      <c r="J181" s="49"/>
      <c r="K181" s="49"/>
      <c r="L181" s="59">
        <v>1978</v>
      </c>
      <c r="M181" s="44"/>
    </row>
    <row r="182" spans="1:13" s="50" customFormat="1" ht="16.5" customHeight="1">
      <c r="A182" s="43">
        <f t="shared" si="0"/>
        <v>99</v>
      </c>
      <c r="B182" s="44" t="s">
        <v>57</v>
      </c>
      <c r="C182" s="45">
        <v>4</v>
      </c>
      <c r="D182" s="43" t="s">
        <v>17</v>
      </c>
      <c r="E182" s="43" t="s">
        <v>18</v>
      </c>
      <c r="F182" s="47"/>
      <c r="G182" s="48"/>
      <c r="H182" s="49"/>
      <c r="I182" s="49"/>
      <c r="J182" s="49"/>
      <c r="K182" s="49"/>
      <c r="L182" s="59">
        <v>681</v>
      </c>
      <c r="M182" s="44"/>
    </row>
    <row r="183" spans="1:13" s="50" customFormat="1" ht="16.5" customHeight="1">
      <c r="A183" s="43">
        <f t="shared" si="0"/>
        <v>100</v>
      </c>
      <c r="B183" s="44" t="s">
        <v>58</v>
      </c>
      <c r="C183" s="45">
        <v>15</v>
      </c>
      <c r="D183" s="43" t="s">
        <v>17</v>
      </c>
      <c r="E183" s="43" t="s">
        <v>18</v>
      </c>
      <c r="F183" s="47"/>
      <c r="G183" s="48"/>
      <c r="H183" s="49"/>
      <c r="I183" s="49"/>
      <c r="J183" s="49"/>
      <c r="K183" s="49"/>
      <c r="L183" s="59">
        <v>649</v>
      </c>
      <c r="M183" s="44"/>
    </row>
    <row r="184" spans="1:13" s="50" customFormat="1" ht="16.5" customHeight="1">
      <c r="A184" s="43">
        <f t="shared" si="0"/>
        <v>101</v>
      </c>
      <c r="B184" s="60" t="s">
        <v>32</v>
      </c>
      <c r="C184" s="43">
        <v>5</v>
      </c>
      <c r="D184" s="43" t="s">
        <v>17</v>
      </c>
      <c r="E184" s="43" t="s">
        <v>18</v>
      </c>
      <c r="F184" s="47">
        <v>7.31</v>
      </c>
      <c r="G184" s="48">
        <v>0.042</v>
      </c>
      <c r="H184" s="49">
        <v>84.89</v>
      </c>
      <c r="I184" s="49">
        <f>G184*H184</f>
        <v>3.56538</v>
      </c>
      <c r="J184" s="49">
        <v>0</v>
      </c>
      <c r="K184" s="49">
        <v>18.03</v>
      </c>
      <c r="L184" s="47">
        <v>153.75</v>
      </c>
      <c r="M184" s="44"/>
    </row>
    <row r="185" spans="1:13" s="50" customFormat="1" ht="16.5" customHeight="1">
      <c r="A185" s="43">
        <f t="shared" si="0"/>
        <v>102</v>
      </c>
      <c r="B185" s="60" t="s">
        <v>32</v>
      </c>
      <c r="C185" s="43">
        <v>7</v>
      </c>
      <c r="D185" s="43" t="s">
        <v>55</v>
      </c>
      <c r="E185" s="43" t="s">
        <v>18</v>
      </c>
      <c r="F185" s="47">
        <v>7.31</v>
      </c>
      <c r="G185" s="48">
        <v>0.042</v>
      </c>
      <c r="H185" s="49">
        <v>84.89</v>
      </c>
      <c r="I185" s="49">
        <f>G185*H185</f>
        <v>3.56538</v>
      </c>
      <c r="J185" s="49">
        <v>0</v>
      </c>
      <c r="K185" s="49">
        <v>18.03</v>
      </c>
      <c r="L185" s="47">
        <v>116.06</v>
      </c>
      <c r="M185" s="44"/>
    </row>
    <row r="186" spans="1:13" s="50" customFormat="1" ht="16.5" customHeight="1">
      <c r="A186" s="43">
        <f t="shared" si="0"/>
        <v>103</v>
      </c>
      <c r="B186" s="52" t="s">
        <v>48</v>
      </c>
      <c r="C186" s="43">
        <v>5</v>
      </c>
      <c r="D186" s="43" t="s">
        <v>17</v>
      </c>
      <c r="E186" s="43" t="s">
        <v>18</v>
      </c>
      <c r="F186" s="53"/>
      <c r="G186" s="44"/>
      <c r="H186" s="44"/>
      <c r="I186" s="44"/>
      <c r="J186" s="44"/>
      <c r="K186" s="44"/>
      <c r="L186" s="49"/>
      <c r="M186" s="44"/>
    </row>
    <row r="187" spans="1:13" s="50" customFormat="1" ht="16.5" customHeight="1">
      <c r="A187" s="43">
        <f t="shared" si="0"/>
        <v>104</v>
      </c>
      <c r="B187" s="52" t="s">
        <v>49</v>
      </c>
      <c r="C187" s="43">
        <v>13</v>
      </c>
      <c r="D187" s="43" t="s">
        <v>17</v>
      </c>
      <c r="E187" s="43" t="s">
        <v>18</v>
      </c>
      <c r="F187" s="53"/>
      <c r="G187" s="44"/>
      <c r="H187" s="44"/>
      <c r="I187" s="44"/>
      <c r="J187" s="44"/>
      <c r="K187" s="44"/>
      <c r="L187" s="59">
        <v>324</v>
      </c>
      <c r="M187" s="44"/>
    </row>
    <row r="188" spans="1:13" s="50" customFormat="1" ht="16.5" customHeight="1">
      <c r="A188" s="43">
        <f t="shared" si="0"/>
        <v>105</v>
      </c>
      <c r="B188" s="52" t="s">
        <v>49</v>
      </c>
      <c r="C188" s="43">
        <v>27</v>
      </c>
      <c r="D188" s="43" t="s">
        <v>17</v>
      </c>
      <c r="E188" s="43" t="s">
        <v>18</v>
      </c>
      <c r="F188" s="53"/>
      <c r="G188" s="44"/>
      <c r="H188" s="44"/>
      <c r="I188" s="44"/>
      <c r="J188" s="44"/>
      <c r="K188" s="44"/>
      <c r="L188" s="59">
        <v>412</v>
      </c>
      <c r="M188" s="44"/>
    </row>
    <row r="189" spans="1:13" s="50" customFormat="1" ht="16.5" customHeight="1">
      <c r="A189" s="43">
        <f t="shared" si="0"/>
        <v>106</v>
      </c>
      <c r="B189" s="52" t="s">
        <v>25</v>
      </c>
      <c r="C189" s="43">
        <v>14</v>
      </c>
      <c r="D189" s="43" t="s">
        <v>15</v>
      </c>
      <c r="E189" s="43" t="s">
        <v>18</v>
      </c>
      <c r="F189" s="53"/>
      <c r="G189" s="44"/>
      <c r="H189" s="44"/>
      <c r="I189" s="44"/>
      <c r="J189" s="44"/>
      <c r="K189" s="44"/>
      <c r="L189" s="43" t="s">
        <v>15</v>
      </c>
      <c r="M189" s="44"/>
    </row>
    <row r="190" spans="1:13" s="50" customFormat="1" ht="16.5" customHeight="1">
      <c r="A190" s="43">
        <f>A189+1</f>
        <v>107</v>
      </c>
      <c r="B190" s="52" t="s">
        <v>25</v>
      </c>
      <c r="C190" s="43">
        <v>26</v>
      </c>
      <c r="D190" s="43" t="s">
        <v>17</v>
      </c>
      <c r="E190" s="43" t="s">
        <v>18</v>
      </c>
      <c r="F190" s="53"/>
      <c r="G190" s="44"/>
      <c r="H190" s="44"/>
      <c r="I190" s="44"/>
      <c r="J190" s="44"/>
      <c r="K190" s="44"/>
      <c r="L190" s="59">
        <v>302</v>
      </c>
      <c r="M190" s="44"/>
    </row>
    <row r="191" spans="1:13" s="50" customFormat="1" ht="16.5" customHeight="1">
      <c r="A191" s="43">
        <f t="shared" si="0"/>
        <v>108</v>
      </c>
      <c r="B191" s="52" t="s">
        <v>25</v>
      </c>
      <c r="C191" s="43">
        <v>40</v>
      </c>
      <c r="D191" s="43" t="s">
        <v>17</v>
      </c>
      <c r="E191" s="43" t="s">
        <v>18</v>
      </c>
      <c r="F191" s="53"/>
      <c r="G191" s="44"/>
      <c r="H191" s="44"/>
      <c r="I191" s="44"/>
      <c r="J191" s="44"/>
      <c r="K191" s="44"/>
      <c r="L191" s="59">
        <v>993</v>
      </c>
      <c r="M191" s="44"/>
    </row>
    <row r="192" spans="1:13" s="50" customFormat="1" ht="16.5" customHeight="1">
      <c r="A192" s="43">
        <f t="shared" si="0"/>
        <v>109</v>
      </c>
      <c r="B192" s="52" t="s">
        <v>62</v>
      </c>
      <c r="C192" s="43">
        <v>9</v>
      </c>
      <c r="D192" s="43" t="s">
        <v>17</v>
      </c>
      <c r="E192" s="43" t="s">
        <v>18</v>
      </c>
      <c r="F192" s="53"/>
      <c r="G192" s="44"/>
      <c r="H192" s="44"/>
      <c r="I192" s="44"/>
      <c r="J192" s="44"/>
      <c r="K192" s="44"/>
      <c r="L192" s="59">
        <v>1140</v>
      </c>
      <c r="M192" s="44"/>
    </row>
    <row r="193" spans="1:13" s="50" customFormat="1" ht="16.5" customHeight="1">
      <c r="A193" s="43">
        <f t="shared" si="0"/>
        <v>110</v>
      </c>
      <c r="B193" s="52" t="s">
        <v>62</v>
      </c>
      <c r="C193" s="43">
        <v>11</v>
      </c>
      <c r="D193" s="43" t="s">
        <v>17</v>
      </c>
      <c r="E193" s="43" t="s">
        <v>18</v>
      </c>
      <c r="F193" s="53"/>
      <c r="G193" s="44"/>
      <c r="H193" s="44"/>
      <c r="I193" s="44"/>
      <c r="J193" s="44"/>
      <c r="K193" s="44"/>
      <c r="L193" s="59">
        <v>1140</v>
      </c>
      <c r="M193" s="44"/>
    </row>
    <row r="194" spans="1:13" s="50" customFormat="1" ht="16.5" customHeight="1">
      <c r="A194" s="43">
        <f t="shared" si="0"/>
        <v>111</v>
      </c>
      <c r="B194" s="52" t="s">
        <v>62</v>
      </c>
      <c r="C194" s="43">
        <v>13</v>
      </c>
      <c r="D194" s="43" t="s">
        <v>17</v>
      </c>
      <c r="E194" s="43" t="s">
        <v>18</v>
      </c>
      <c r="F194" s="53"/>
      <c r="G194" s="44"/>
      <c r="H194" s="44"/>
      <c r="I194" s="44"/>
      <c r="J194" s="44"/>
      <c r="K194" s="44"/>
      <c r="L194" s="59">
        <v>954</v>
      </c>
      <c r="M194" s="44"/>
    </row>
    <row r="195" spans="1:13" s="50" customFormat="1" ht="16.5" customHeight="1">
      <c r="A195" s="43">
        <f t="shared" si="0"/>
        <v>112</v>
      </c>
      <c r="B195" s="52" t="s">
        <v>62</v>
      </c>
      <c r="C195" s="43">
        <v>17</v>
      </c>
      <c r="D195" s="43" t="s">
        <v>17</v>
      </c>
      <c r="E195" s="43" t="s">
        <v>18</v>
      </c>
      <c r="F195" s="53"/>
      <c r="G195" s="44"/>
      <c r="H195" s="44"/>
      <c r="I195" s="44"/>
      <c r="J195" s="44"/>
      <c r="K195" s="44"/>
      <c r="L195" s="59">
        <v>1095</v>
      </c>
      <c r="M195" s="44"/>
    </row>
    <row r="196" spans="1:13" s="50" customFormat="1" ht="16.5" customHeight="1">
      <c r="A196" s="43">
        <f t="shared" si="0"/>
        <v>113</v>
      </c>
      <c r="B196" s="52" t="s">
        <v>62</v>
      </c>
      <c r="C196" s="43" t="s">
        <v>63</v>
      </c>
      <c r="D196" s="43" t="s">
        <v>17</v>
      </c>
      <c r="E196" s="43" t="s">
        <v>18</v>
      </c>
      <c r="F196" s="53"/>
      <c r="G196" s="44"/>
      <c r="H196" s="44"/>
      <c r="I196" s="44"/>
      <c r="J196" s="44"/>
      <c r="K196" s="44"/>
      <c r="L196" s="59">
        <v>787</v>
      </c>
      <c r="M196" s="44"/>
    </row>
    <row r="197" spans="1:13" s="50" customFormat="1" ht="16.5" customHeight="1">
      <c r="A197" s="43">
        <f t="shared" si="0"/>
        <v>114</v>
      </c>
      <c r="B197" s="52" t="s">
        <v>62</v>
      </c>
      <c r="C197" s="43">
        <v>23</v>
      </c>
      <c r="D197" s="43" t="s">
        <v>17</v>
      </c>
      <c r="E197" s="43" t="s">
        <v>18</v>
      </c>
      <c r="F197" s="53"/>
      <c r="G197" s="44"/>
      <c r="H197" s="44"/>
      <c r="I197" s="44"/>
      <c r="J197" s="44"/>
      <c r="K197" s="44"/>
      <c r="L197" s="59">
        <v>1212</v>
      </c>
      <c r="M197" s="44"/>
    </row>
    <row r="198" spans="1:13" s="50" customFormat="1" ht="16.5" customHeight="1">
      <c r="A198" s="43">
        <f t="shared" si="0"/>
        <v>115</v>
      </c>
      <c r="B198" s="52" t="s">
        <v>62</v>
      </c>
      <c r="C198" s="43" t="s">
        <v>64</v>
      </c>
      <c r="D198" s="43" t="s">
        <v>17</v>
      </c>
      <c r="E198" s="43" t="s">
        <v>18</v>
      </c>
      <c r="F198" s="53"/>
      <c r="G198" s="44"/>
      <c r="H198" s="44"/>
      <c r="I198" s="44"/>
      <c r="J198" s="44"/>
      <c r="K198" s="44"/>
      <c r="L198" s="59">
        <v>1186</v>
      </c>
      <c r="M198" s="44"/>
    </row>
    <row r="199" spans="1:13" s="50" customFormat="1" ht="16.5" customHeight="1">
      <c r="A199" s="43">
        <f t="shared" si="0"/>
        <v>116</v>
      </c>
      <c r="B199" s="52" t="s">
        <v>62</v>
      </c>
      <c r="C199" s="43">
        <v>49</v>
      </c>
      <c r="D199" s="43" t="s">
        <v>17</v>
      </c>
      <c r="E199" s="43" t="s">
        <v>18</v>
      </c>
      <c r="F199" s="53"/>
      <c r="G199" s="44"/>
      <c r="H199" s="44"/>
      <c r="I199" s="44"/>
      <c r="J199" s="44"/>
      <c r="K199" s="44"/>
      <c r="L199" s="59">
        <v>2217</v>
      </c>
      <c r="M199" s="44"/>
    </row>
    <row r="200" spans="1:13" s="50" customFormat="1" ht="16.5" customHeight="1">
      <c r="A200" s="43">
        <f t="shared" si="0"/>
        <v>117</v>
      </c>
      <c r="B200" s="52" t="s">
        <v>62</v>
      </c>
      <c r="C200" s="43">
        <v>51</v>
      </c>
      <c r="D200" s="43" t="s">
        <v>17</v>
      </c>
      <c r="E200" s="43" t="s">
        <v>18</v>
      </c>
      <c r="F200" s="53"/>
      <c r="G200" s="44"/>
      <c r="H200" s="44"/>
      <c r="I200" s="44"/>
      <c r="J200" s="44"/>
      <c r="K200" s="44"/>
      <c r="L200" s="59">
        <v>2311</v>
      </c>
      <c r="M200" s="44"/>
    </row>
    <row r="201" spans="1:13" s="50" customFormat="1" ht="16.5" customHeight="1">
      <c r="A201" s="43">
        <f t="shared" si="0"/>
        <v>118</v>
      </c>
      <c r="B201" s="52" t="s">
        <v>62</v>
      </c>
      <c r="C201" s="43">
        <v>53</v>
      </c>
      <c r="D201" s="43" t="s">
        <v>17</v>
      </c>
      <c r="E201" s="43" t="s">
        <v>18</v>
      </c>
      <c r="F201" s="53"/>
      <c r="G201" s="44"/>
      <c r="H201" s="44"/>
      <c r="I201" s="44"/>
      <c r="J201" s="44"/>
      <c r="K201" s="44"/>
      <c r="L201" s="59">
        <v>2500</v>
      </c>
      <c r="M201" s="44"/>
    </row>
    <row r="202" spans="1:13" s="50" customFormat="1" ht="16.5" customHeight="1">
      <c r="A202" s="43">
        <f t="shared" si="0"/>
        <v>119</v>
      </c>
      <c r="B202" s="52" t="s">
        <v>62</v>
      </c>
      <c r="C202" s="43" t="s">
        <v>65</v>
      </c>
      <c r="D202" s="43" t="s">
        <v>17</v>
      </c>
      <c r="E202" s="43" t="s">
        <v>18</v>
      </c>
      <c r="F202" s="53"/>
      <c r="G202" s="44"/>
      <c r="H202" s="44"/>
      <c r="I202" s="44"/>
      <c r="J202" s="44"/>
      <c r="K202" s="44"/>
      <c r="L202" s="59">
        <v>430</v>
      </c>
      <c r="M202" s="44"/>
    </row>
    <row r="203" spans="1:13" s="50" customFormat="1" ht="16.5" customHeight="1">
      <c r="A203" s="43">
        <f t="shared" si="0"/>
        <v>120</v>
      </c>
      <c r="B203" s="52" t="s">
        <v>66</v>
      </c>
      <c r="C203" s="43">
        <v>2</v>
      </c>
      <c r="D203" s="43" t="s">
        <v>17</v>
      </c>
      <c r="E203" s="43" t="s">
        <v>18</v>
      </c>
      <c r="F203" s="53"/>
      <c r="G203" s="44"/>
      <c r="H203" s="44"/>
      <c r="I203" s="44"/>
      <c r="J203" s="44"/>
      <c r="K203" s="44"/>
      <c r="L203" s="59">
        <v>905</v>
      </c>
      <c r="M203" s="44"/>
    </row>
    <row r="204" spans="1:13" s="50" customFormat="1" ht="16.5" customHeight="1">
      <c r="A204" s="43">
        <f t="shared" si="0"/>
        <v>121</v>
      </c>
      <c r="B204" s="52" t="s">
        <v>66</v>
      </c>
      <c r="C204" s="43">
        <v>4</v>
      </c>
      <c r="D204" s="43" t="s">
        <v>17</v>
      </c>
      <c r="E204" s="43" t="s">
        <v>18</v>
      </c>
      <c r="F204" s="53"/>
      <c r="G204" s="44"/>
      <c r="H204" s="44"/>
      <c r="I204" s="44"/>
      <c r="J204" s="44"/>
      <c r="K204" s="44"/>
      <c r="L204" s="59">
        <v>1233</v>
      </c>
      <c r="M204" s="44"/>
    </row>
    <row r="205" spans="1:13" s="50" customFormat="1" ht="16.5" customHeight="1">
      <c r="A205" s="43">
        <f t="shared" si="0"/>
        <v>122</v>
      </c>
      <c r="B205" s="52" t="s">
        <v>66</v>
      </c>
      <c r="C205" s="43">
        <v>8</v>
      </c>
      <c r="D205" s="43" t="s">
        <v>17</v>
      </c>
      <c r="E205" s="43" t="s">
        <v>18</v>
      </c>
      <c r="F205" s="53"/>
      <c r="G205" s="44"/>
      <c r="H205" s="44"/>
      <c r="I205" s="44"/>
      <c r="J205" s="44"/>
      <c r="K205" s="44"/>
      <c r="L205" s="43" t="s">
        <v>15</v>
      </c>
      <c r="M205" s="44"/>
    </row>
    <row r="206" spans="1:13" s="50" customFormat="1" ht="16.5" customHeight="1">
      <c r="A206" s="43">
        <f t="shared" si="0"/>
        <v>123</v>
      </c>
      <c r="B206" s="52" t="s">
        <v>66</v>
      </c>
      <c r="C206" s="43" t="s">
        <v>67</v>
      </c>
      <c r="D206" s="43" t="s">
        <v>17</v>
      </c>
      <c r="E206" s="43" t="s">
        <v>18</v>
      </c>
      <c r="F206" s="53"/>
      <c r="G206" s="44"/>
      <c r="H206" s="44"/>
      <c r="I206" s="44"/>
      <c r="J206" s="44"/>
      <c r="K206" s="44"/>
      <c r="L206" s="59">
        <v>105</v>
      </c>
      <c r="M206" s="44"/>
    </row>
    <row r="207" spans="1:13" s="50" customFormat="1" ht="16.5" customHeight="1">
      <c r="A207" s="43">
        <f t="shared" si="0"/>
        <v>124</v>
      </c>
      <c r="B207" s="52" t="s">
        <v>66</v>
      </c>
      <c r="C207" s="43">
        <v>10</v>
      </c>
      <c r="D207" s="43" t="s">
        <v>17</v>
      </c>
      <c r="E207" s="43" t="s">
        <v>18</v>
      </c>
      <c r="F207" s="53"/>
      <c r="G207" s="44"/>
      <c r="H207" s="44"/>
      <c r="I207" s="44"/>
      <c r="J207" s="44"/>
      <c r="K207" s="44"/>
      <c r="L207" s="59">
        <v>2492</v>
      </c>
      <c r="M207" s="44"/>
    </row>
    <row r="208" spans="1:13" s="50" customFormat="1" ht="16.5" customHeight="1">
      <c r="A208" s="43">
        <f t="shared" si="0"/>
        <v>125</v>
      </c>
      <c r="B208" s="52" t="s">
        <v>14</v>
      </c>
      <c r="C208" s="43">
        <v>3</v>
      </c>
      <c r="D208" s="43" t="s">
        <v>17</v>
      </c>
      <c r="E208" s="43" t="s">
        <v>18</v>
      </c>
      <c r="F208" s="53"/>
      <c r="G208" s="44"/>
      <c r="H208" s="44"/>
      <c r="I208" s="44"/>
      <c r="J208" s="44"/>
      <c r="K208" s="44"/>
      <c r="L208" s="59">
        <v>1626</v>
      </c>
      <c r="M208" s="44"/>
    </row>
    <row r="209" spans="1:13" s="50" customFormat="1" ht="16.5" customHeight="1">
      <c r="A209" s="43">
        <f t="shared" si="0"/>
        <v>126</v>
      </c>
      <c r="B209" s="52" t="s">
        <v>14</v>
      </c>
      <c r="C209" s="43">
        <v>5</v>
      </c>
      <c r="D209" s="43" t="s">
        <v>17</v>
      </c>
      <c r="E209" s="43" t="s">
        <v>18</v>
      </c>
      <c r="F209" s="53"/>
      <c r="G209" s="44"/>
      <c r="H209" s="44"/>
      <c r="I209" s="44"/>
      <c r="J209" s="44"/>
      <c r="K209" s="44"/>
      <c r="L209" s="59">
        <v>1572</v>
      </c>
      <c r="M209" s="44"/>
    </row>
    <row r="210" spans="1:13" s="50" customFormat="1" ht="16.5" customHeight="1">
      <c r="A210" s="43">
        <f t="shared" si="0"/>
        <v>127</v>
      </c>
      <c r="B210" s="52" t="s">
        <v>14</v>
      </c>
      <c r="C210" s="43">
        <v>9</v>
      </c>
      <c r="D210" s="43" t="s">
        <v>17</v>
      </c>
      <c r="E210" s="43" t="s">
        <v>18</v>
      </c>
      <c r="F210" s="53"/>
      <c r="G210" s="44"/>
      <c r="H210" s="44"/>
      <c r="I210" s="44"/>
      <c r="J210" s="44"/>
      <c r="K210" s="44"/>
      <c r="L210" s="59">
        <v>2794</v>
      </c>
      <c r="M210" s="44"/>
    </row>
    <row r="211" spans="1:13" s="50" customFormat="1" ht="16.5" customHeight="1">
      <c r="A211" s="43">
        <f t="shared" si="0"/>
        <v>128</v>
      </c>
      <c r="B211" s="52" t="s">
        <v>14</v>
      </c>
      <c r="C211" s="43">
        <v>11</v>
      </c>
      <c r="D211" s="43" t="s">
        <v>17</v>
      </c>
      <c r="E211" s="43" t="s">
        <v>18</v>
      </c>
      <c r="F211" s="53"/>
      <c r="G211" s="44"/>
      <c r="H211" s="44"/>
      <c r="I211" s="44"/>
      <c r="J211" s="44"/>
      <c r="K211" s="44"/>
      <c r="L211" s="59">
        <v>2384</v>
      </c>
      <c r="M211" s="44"/>
    </row>
    <row r="212" spans="1:13" s="50" customFormat="1" ht="16.5" customHeight="1">
      <c r="A212" s="43">
        <f t="shared" si="0"/>
        <v>129</v>
      </c>
      <c r="B212" s="52" t="s">
        <v>14</v>
      </c>
      <c r="C212" s="43">
        <v>14</v>
      </c>
      <c r="D212" s="43" t="s">
        <v>17</v>
      </c>
      <c r="E212" s="43" t="s">
        <v>18</v>
      </c>
      <c r="F212" s="53"/>
      <c r="G212" s="44"/>
      <c r="H212" s="44"/>
      <c r="I212" s="44"/>
      <c r="J212" s="44"/>
      <c r="K212" s="44"/>
      <c r="L212" s="59">
        <v>1657</v>
      </c>
      <c r="M212" s="44"/>
    </row>
    <row r="213" spans="1:13" s="50" customFormat="1" ht="16.5" customHeight="1">
      <c r="A213" s="43">
        <f t="shared" si="0"/>
        <v>130</v>
      </c>
      <c r="B213" s="52" t="s">
        <v>14</v>
      </c>
      <c r="C213" s="43">
        <v>21</v>
      </c>
      <c r="D213" s="43" t="s">
        <v>17</v>
      </c>
      <c r="E213" s="43" t="s">
        <v>18</v>
      </c>
      <c r="F213" s="53"/>
      <c r="G213" s="44"/>
      <c r="H213" s="44"/>
      <c r="I213" s="44"/>
      <c r="J213" s="44"/>
      <c r="K213" s="44"/>
      <c r="L213" s="59">
        <v>2537</v>
      </c>
      <c r="M213" s="44"/>
    </row>
    <row r="214" spans="1:13" s="50" customFormat="1" ht="16.5" customHeight="1">
      <c r="A214" s="43">
        <f t="shared" si="0"/>
        <v>131</v>
      </c>
      <c r="B214" s="52" t="s">
        <v>14</v>
      </c>
      <c r="C214" s="43">
        <v>23</v>
      </c>
      <c r="D214" s="43" t="s">
        <v>17</v>
      </c>
      <c r="E214" s="43" t="s">
        <v>18</v>
      </c>
      <c r="F214" s="53"/>
      <c r="G214" s="44"/>
      <c r="H214" s="44"/>
      <c r="I214" s="44"/>
      <c r="J214" s="44"/>
      <c r="K214" s="44"/>
      <c r="L214" s="59">
        <v>2510</v>
      </c>
      <c r="M214" s="44"/>
    </row>
    <row r="215" spans="1:13" s="50" customFormat="1" ht="16.5" customHeight="1">
      <c r="A215" s="43">
        <f t="shared" si="0"/>
        <v>132</v>
      </c>
      <c r="B215" s="52" t="s">
        <v>14</v>
      </c>
      <c r="C215" s="43">
        <v>45</v>
      </c>
      <c r="D215" s="43" t="s">
        <v>17</v>
      </c>
      <c r="E215" s="43" t="s">
        <v>18</v>
      </c>
      <c r="F215" s="53"/>
      <c r="G215" s="44"/>
      <c r="H215" s="44"/>
      <c r="I215" s="44"/>
      <c r="J215" s="44"/>
      <c r="K215" s="44"/>
      <c r="L215" s="59">
        <v>1882</v>
      </c>
      <c r="M215" s="44"/>
    </row>
    <row r="216" spans="1:13" s="50" customFormat="1" ht="16.5" customHeight="1">
      <c r="A216" s="43">
        <f t="shared" si="0"/>
        <v>133</v>
      </c>
      <c r="B216" s="52" t="s">
        <v>14</v>
      </c>
      <c r="C216" s="43">
        <v>47</v>
      </c>
      <c r="D216" s="43" t="s">
        <v>17</v>
      </c>
      <c r="E216" s="43" t="s">
        <v>18</v>
      </c>
      <c r="F216" s="53"/>
      <c r="G216" s="44"/>
      <c r="H216" s="44"/>
      <c r="I216" s="44"/>
      <c r="J216" s="44"/>
      <c r="K216" s="44"/>
      <c r="L216" s="59">
        <v>2255</v>
      </c>
      <c r="M216" s="44"/>
    </row>
    <row r="217" spans="1:13" s="50" customFormat="1" ht="16.5" customHeight="1">
      <c r="A217" s="43">
        <f t="shared" si="0"/>
        <v>134</v>
      </c>
      <c r="B217" s="52" t="s">
        <v>68</v>
      </c>
      <c r="C217" s="43">
        <v>3</v>
      </c>
      <c r="D217" s="43" t="s">
        <v>17</v>
      </c>
      <c r="E217" s="43" t="s">
        <v>18</v>
      </c>
      <c r="F217" s="53"/>
      <c r="G217" s="44"/>
      <c r="H217" s="44"/>
      <c r="I217" s="44"/>
      <c r="J217" s="44"/>
      <c r="K217" s="44"/>
      <c r="L217" s="59">
        <v>1159</v>
      </c>
      <c r="M217" s="44"/>
    </row>
    <row r="218" spans="1:13" s="50" customFormat="1" ht="16.5" customHeight="1">
      <c r="A218" s="43">
        <f t="shared" si="0"/>
        <v>135</v>
      </c>
      <c r="B218" s="52" t="s">
        <v>68</v>
      </c>
      <c r="C218" s="43">
        <v>7</v>
      </c>
      <c r="D218" s="43" t="s">
        <v>17</v>
      </c>
      <c r="E218" s="43" t="s">
        <v>18</v>
      </c>
      <c r="F218" s="53"/>
      <c r="G218" s="44"/>
      <c r="H218" s="44"/>
      <c r="I218" s="44"/>
      <c r="J218" s="44"/>
      <c r="K218" s="44"/>
      <c r="L218" s="59">
        <f>830+852</f>
        <v>1682</v>
      </c>
      <c r="M218" s="44"/>
    </row>
    <row r="219" spans="1:13" s="50" customFormat="1" ht="16.5" customHeight="1">
      <c r="A219" s="43">
        <f t="shared" si="0"/>
        <v>136</v>
      </c>
      <c r="B219" s="52" t="s">
        <v>37</v>
      </c>
      <c r="C219" s="43">
        <v>12</v>
      </c>
      <c r="D219" s="43" t="s">
        <v>17</v>
      </c>
      <c r="E219" s="43" t="s">
        <v>18</v>
      </c>
      <c r="F219" s="53"/>
      <c r="G219" s="44"/>
      <c r="H219" s="44"/>
      <c r="I219" s="44"/>
      <c r="J219" s="44"/>
      <c r="K219" s="44"/>
      <c r="L219" s="59">
        <v>233</v>
      </c>
      <c r="M219" s="44"/>
    </row>
    <row r="220" spans="1:13" s="50" customFormat="1" ht="16.5" customHeight="1">
      <c r="A220" s="43">
        <f t="shared" si="0"/>
        <v>137</v>
      </c>
      <c r="B220" s="52" t="s">
        <v>37</v>
      </c>
      <c r="C220" s="43">
        <v>14</v>
      </c>
      <c r="D220" s="43" t="s">
        <v>17</v>
      </c>
      <c r="E220" s="43" t="s">
        <v>18</v>
      </c>
      <c r="F220" s="53"/>
      <c r="G220" s="44"/>
      <c r="H220" s="44"/>
      <c r="I220" s="44"/>
      <c r="J220" s="44"/>
      <c r="K220" s="44"/>
      <c r="L220" s="59">
        <v>161</v>
      </c>
      <c r="M220" s="44"/>
    </row>
    <row r="221" spans="1:13" s="50" customFormat="1" ht="16.5" customHeight="1">
      <c r="A221" s="43">
        <f t="shared" si="0"/>
        <v>138</v>
      </c>
      <c r="B221" s="52" t="s">
        <v>35</v>
      </c>
      <c r="C221" s="43">
        <v>4</v>
      </c>
      <c r="D221" s="43" t="s">
        <v>17</v>
      </c>
      <c r="E221" s="43" t="s">
        <v>18</v>
      </c>
      <c r="F221" s="53"/>
      <c r="G221" s="44"/>
      <c r="H221" s="44"/>
      <c r="I221" s="44"/>
      <c r="J221" s="44"/>
      <c r="K221" s="44"/>
      <c r="L221" s="59">
        <v>2617</v>
      </c>
      <c r="M221" s="44"/>
    </row>
    <row r="224" spans="1:13" s="58" customFormat="1" ht="14.25">
      <c r="A224" s="76" t="s">
        <v>69</v>
      </c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</row>
  </sheetData>
  <sheetProtection selectLockedCells="1" selectUnlockedCells="1"/>
  <mergeCells count="244">
    <mergeCell ref="A224:M224"/>
    <mergeCell ref="L97:M97"/>
    <mergeCell ref="B107:B108"/>
    <mergeCell ref="C107:C108"/>
    <mergeCell ref="A157:A158"/>
    <mergeCell ref="B157:B158"/>
    <mergeCell ref="C157:C158"/>
    <mergeCell ref="A127:A128"/>
    <mergeCell ref="B127:B128"/>
    <mergeCell ref="C127:C128"/>
    <mergeCell ref="M2:M3"/>
    <mergeCell ref="A1:M1"/>
    <mergeCell ref="A175:A176"/>
    <mergeCell ref="B175:B176"/>
    <mergeCell ref="C175:C176"/>
    <mergeCell ref="A93:A94"/>
    <mergeCell ref="B93:B94"/>
    <mergeCell ref="C93:C94"/>
    <mergeCell ref="A163:A164"/>
    <mergeCell ref="A165:A166"/>
    <mergeCell ref="B165:B166"/>
    <mergeCell ref="C165:C166"/>
    <mergeCell ref="A161:A162"/>
    <mergeCell ref="B161:B162"/>
    <mergeCell ref="C161:C162"/>
    <mergeCell ref="A103:A104"/>
    <mergeCell ref="B103:B104"/>
    <mergeCell ref="C103:C104"/>
    <mergeCell ref="A107:A108"/>
    <mergeCell ref="A117:A118"/>
    <mergeCell ref="L121:M122"/>
    <mergeCell ref="B163:B164"/>
    <mergeCell ref="C163:C164"/>
    <mergeCell ref="A159:A160"/>
    <mergeCell ref="A133:A134"/>
    <mergeCell ref="B159:B160"/>
    <mergeCell ref="C159:C160"/>
    <mergeCell ref="B133:B134"/>
    <mergeCell ref="C133:C134"/>
    <mergeCell ref="A125:A126"/>
    <mergeCell ref="A99:A100"/>
    <mergeCell ref="B99:B100"/>
    <mergeCell ref="C99:C100"/>
    <mergeCell ref="A101:A102"/>
    <mergeCell ref="B101:B102"/>
    <mergeCell ref="C101:C102"/>
    <mergeCell ref="A97:A98"/>
    <mergeCell ref="B97:B98"/>
    <mergeCell ref="C97:C98"/>
    <mergeCell ref="A79:A80"/>
    <mergeCell ref="B79:B80"/>
    <mergeCell ref="C79:C80"/>
    <mergeCell ref="A95:A96"/>
    <mergeCell ref="B95:B96"/>
    <mergeCell ref="C95:C96"/>
    <mergeCell ref="A90:A91"/>
    <mergeCell ref="B50:B51"/>
    <mergeCell ref="C50:C51"/>
    <mergeCell ref="B60:B61"/>
    <mergeCell ref="C60:C61"/>
    <mergeCell ref="A83:A84"/>
    <mergeCell ref="C71:C72"/>
    <mergeCell ref="B67:B68"/>
    <mergeCell ref="C67:C68"/>
    <mergeCell ref="A69:A70"/>
    <mergeCell ref="C62:C63"/>
    <mergeCell ref="B90:B91"/>
    <mergeCell ref="C90:C91"/>
    <mergeCell ref="A38:A39"/>
    <mergeCell ref="B38:B39"/>
    <mergeCell ref="C38:C39"/>
    <mergeCell ref="A44:A45"/>
    <mergeCell ref="B44:B45"/>
    <mergeCell ref="C44:C45"/>
    <mergeCell ref="B75:B76"/>
    <mergeCell ref="B71:B72"/>
    <mergeCell ref="A35:A36"/>
    <mergeCell ref="B35:B36"/>
    <mergeCell ref="B81:B82"/>
    <mergeCell ref="A46:A47"/>
    <mergeCell ref="C75:C76"/>
    <mergeCell ref="C46:C47"/>
    <mergeCell ref="A48:A49"/>
    <mergeCell ref="B48:B49"/>
    <mergeCell ref="C48:C49"/>
    <mergeCell ref="A50:A51"/>
    <mergeCell ref="A7:A8"/>
    <mergeCell ref="B7:B8"/>
    <mergeCell ref="C7:C8"/>
    <mergeCell ref="A21:A22"/>
    <mergeCell ref="B21:B22"/>
    <mergeCell ref="A32:A33"/>
    <mergeCell ref="B32:B33"/>
    <mergeCell ref="C32:C33"/>
    <mergeCell ref="C21:C22"/>
    <mergeCell ref="A9:A10"/>
    <mergeCell ref="B9:B10"/>
    <mergeCell ref="C9:C10"/>
    <mergeCell ref="A11:A12"/>
    <mergeCell ref="B11:B12"/>
    <mergeCell ref="C11:C12"/>
    <mergeCell ref="B19:B20"/>
    <mergeCell ref="C19:C20"/>
    <mergeCell ref="A15:A16"/>
    <mergeCell ref="B15:B16"/>
    <mergeCell ref="C15:C16"/>
    <mergeCell ref="A13:A14"/>
    <mergeCell ref="B13:B14"/>
    <mergeCell ref="C13:C14"/>
    <mergeCell ref="C58:C59"/>
    <mergeCell ref="A23:A24"/>
    <mergeCell ref="B23:B24"/>
    <mergeCell ref="A58:A59"/>
    <mergeCell ref="B58:B59"/>
    <mergeCell ref="C23:C24"/>
    <mergeCell ref="A25:A26"/>
    <mergeCell ref="C35:C36"/>
    <mergeCell ref="C81:C82"/>
    <mergeCell ref="A115:A116"/>
    <mergeCell ref="B115:B116"/>
    <mergeCell ref="C115:C116"/>
    <mergeCell ref="B83:B84"/>
    <mergeCell ref="C83:C84"/>
    <mergeCell ref="A60:A61"/>
    <mergeCell ref="A67:A68"/>
    <mergeCell ref="A105:A106"/>
    <mergeCell ref="B125:B126"/>
    <mergeCell ref="C125:C126"/>
    <mergeCell ref="A129:A130"/>
    <mergeCell ref="B46:B47"/>
    <mergeCell ref="A71:A72"/>
    <mergeCell ref="C119:C120"/>
    <mergeCell ref="C121:C122"/>
    <mergeCell ref="A123:A124"/>
    <mergeCell ref="B129:B130"/>
    <mergeCell ref="C129:C130"/>
    <mergeCell ref="A137:A138"/>
    <mergeCell ref="B137:B138"/>
    <mergeCell ref="C137:C138"/>
    <mergeCell ref="A135:A136"/>
    <mergeCell ref="B135:B136"/>
    <mergeCell ref="C135:C136"/>
    <mergeCell ref="A131:A132"/>
    <mergeCell ref="B131:B132"/>
    <mergeCell ref="C131:C132"/>
    <mergeCell ref="A121:A122"/>
    <mergeCell ref="B121:B122"/>
    <mergeCell ref="A155:A156"/>
    <mergeCell ref="B155:B156"/>
    <mergeCell ref="C155:C156"/>
    <mergeCell ref="B149:B150"/>
    <mergeCell ref="C149:C150"/>
    <mergeCell ref="B105:B106"/>
    <mergeCell ref="C105:C106"/>
    <mergeCell ref="A109:A110"/>
    <mergeCell ref="B109:B110"/>
    <mergeCell ref="C109:C110"/>
    <mergeCell ref="A111:A112"/>
    <mergeCell ref="A151:A152"/>
    <mergeCell ref="B151:B152"/>
    <mergeCell ref="C151:C152"/>
    <mergeCell ref="A153:A154"/>
    <mergeCell ref="B153:B154"/>
    <mergeCell ref="C153:C154"/>
    <mergeCell ref="A143:A144"/>
    <mergeCell ref="B143:B144"/>
    <mergeCell ref="C143:C144"/>
    <mergeCell ref="A145:A146"/>
    <mergeCell ref="B145:B146"/>
    <mergeCell ref="C145:C146"/>
    <mergeCell ref="A139:A140"/>
    <mergeCell ref="B139:B140"/>
    <mergeCell ref="C139:C140"/>
    <mergeCell ref="C85:C86"/>
    <mergeCell ref="B117:B118"/>
    <mergeCell ref="C117:C118"/>
    <mergeCell ref="B123:B124"/>
    <mergeCell ref="C123:C124"/>
    <mergeCell ref="A119:A120"/>
    <mergeCell ref="B119:B120"/>
    <mergeCell ref="A87:A88"/>
    <mergeCell ref="B87:B88"/>
    <mergeCell ref="C87:C88"/>
    <mergeCell ref="A73:A74"/>
    <mergeCell ref="B73:B74"/>
    <mergeCell ref="C73:C74"/>
    <mergeCell ref="A77:A78"/>
    <mergeCell ref="A75:A76"/>
    <mergeCell ref="A113:A114"/>
    <mergeCell ref="C113:C114"/>
    <mergeCell ref="A85:A86"/>
    <mergeCell ref="B85:B86"/>
    <mergeCell ref="B113:B114"/>
    <mergeCell ref="B77:B78"/>
    <mergeCell ref="C77:C78"/>
    <mergeCell ref="A81:A82"/>
    <mergeCell ref="B111:B112"/>
    <mergeCell ref="C111:C112"/>
    <mergeCell ref="B69:B70"/>
    <mergeCell ref="C69:C70"/>
    <mergeCell ref="A54:A55"/>
    <mergeCell ref="B54:B55"/>
    <mergeCell ref="C54:C55"/>
    <mergeCell ref="A56:A57"/>
    <mergeCell ref="B56:B57"/>
    <mergeCell ref="C56:C57"/>
    <mergeCell ref="B62:B63"/>
    <mergeCell ref="A62:A63"/>
    <mergeCell ref="A5:A6"/>
    <mergeCell ref="B5:B6"/>
    <mergeCell ref="C5:C6"/>
    <mergeCell ref="A52:A53"/>
    <mergeCell ref="B52:B53"/>
    <mergeCell ref="C52:C53"/>
    <mergeCell ref="A17:A18"/>
    <mergeCell ref="B17:B18"/>
    <mergeCell ref="C17:C18"/>
    <mergeCell ref="A19:A20"/>
    <mergeCell ref="A27:A28"/>
    <mergeCell ref="B27:B28"/>
    <mergeCell ref="C27:C28"/>
    <mergeCell ref="A29:A30"/>
    <mergeCell ref="B29:B30"/>
    <mergeCell ref="C29:C30"/>
    <mergeCell ref="L2:L3"/>
    <mergeCell ref="B25:B26"/>
    <mergeCell ref="C25:C26"/>
    <mergeCell ref="A2:A3"/>
    <mergeCell ref="B2:C2"/>
    <mergeCell ref="D2:D3"/>
    <mergeCell ref="E2:E3"/>
    <mergeCell ref="F2:G2"/>
    <mergeCell ref="H2:J2"/>
    <mergeCell ref="K2:K3"/>
    <mergeCell ref="A141:A142"/>
    <mergeCell ref="B141:B142"/>
    <mergeCell ref="C141:C142"/>
    <mergeCell ref="A167:A168"/>
    <mergeCell ref="B167:B168"/>
    <mergeCell ref="C167:C168"/>
    <mergeCell ref="A147:A148"/>
    <mergeCell ref="B147:B148"/>
    <mergeCell ref="C147:C148"/>
    <mergeCell ref="A149:A150"/>
  </mergeCells>
  <printOptions horizontalCentered="1"/>
  <pageMargins left="0.3937007874015748" right="0" top="0.3937007874015748" bottom="0.3937007874015748" header="0" footer="0"/>
  <pageSetup horizontalDpi="300" verticalDpi="300" orientation="portrait" paperSize="9" r:id="rId1"/>
  <rowBreaks count="2" manualBreakCount="2">
    <brk id="43" max="12" man="1"/>
    <brk id="1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3"/>
  <sheetViews>
    <sheetView view="pageBreakPreview" zoomScaleSheetLayoutView="100" zoomScalePageLayoutView="0" workbookViewId="0" topLeftCell="A1">
      <selection activeCell="P1" activeCellId="3" sqref="B144:B145 M106 Q109 P1"/>
    </sheetView>
  </sheetViews>
  <sheetFormatPr defaultColWidth="9.140625" defaultRowHeight="15"/>
  <cols>
    <col min="1" max="1" width="4.28125" style="0" customWidth="1"/>
    <col min="2" max="2" width="23.7109375" style="0" customWidth="1"/>
    <col min="5" max="5" width="9.7109375" style="0" customWidth="1"/>
  </cols>
  <sheetData>
    <row r="1" spans="1:5" ht="12.75" customHeight="1">
      <c r="A1" s="79" t="s">
        <v>0</v>
      </c>
      <c r="B1" s="80" t="s">
        <v>7</v>
      </c>
      <c r="C1" s="81" t="s">
        <v>8</v>
      </c>
      <c r="D1" s="80" t="s">
        <v>3</v>
      </c>
      <c r="E1" s="82" t="s">
        <v>52</v>
      </c>
    </row>
    <row r="2" spans="1:5" ht="15">
      <c r="A2" s="79"/>
      <c r="B2" s="80"/>
      <c r="C2" s="81"/>
      <c r="D2" s="80"/>
      <c r="E2" s="82"/>
    </row>
    <row r="3" spans="1:5" ht="15">
      <c r="A3" s="83">
        <v>1</v>
      </c>
      <c r="B3" s="84" t="s">
        <v>14</v>
      </c>
      <c r="C3" s="85">
        <v>6</v>
      </c>
      <c r="D3" s="1" t="s">
        <v>16</v>
      </c>
      <c r="E3" s="29" t="s">
        <v>15</v>
      </c>
    </row>
    <row r="4" spans="1:5" ht="15">
      <c r="A4" s="83"/>
      <c r="B4" s="84"/>
      <c r="C4" s="85"/>
      <c r="D4" s="2" t="s">
        <v>18</v>
      </c>
      <c r="E4" s="3">
        <v>1690.39</v>
      </c>
    </row>
    <row r="5" spans="1:5" ht="15">
      <c r="A5" s="86">
        <v>2</v>
      </c>
      <c r="B5" s="87" t="s">
        <v>22</v>
      </c>
      <c r="C5" s="88">
        <v>2</v>
      </c>
      <c r="D5" s="2" t="s">
        <v>20</v>
      </c>
      <c r="E5" s="5">
        <v>1141.85</v>
      </c>
    </row>
    <row r="6" spans="1:5" ht="15">
      <c r="A6" s="86"/>
      <c r="B6" s="87"/>
      <c r="C6" s="88"/>
      <c r="D6" s="2" t="s">
        <v>18</v>
      </c>
      <c r="E6" s="6">
        <v>1651.13</v>
      </c>
    </row>
    <row r="7" spans="1:5" ht="15">
      <c r="A7" s="86">
        <v>3</v>
      </c>
      <c r="B7" s="87" t="s">
        <v>23</v>
      </c>
      <c r="C7" s="88">
        <v>39</v>
      </c>
      <c r="D7" s="2" t="s">
        <v>20</v>
      </c>
      <c r="E7" s="5">
        <v>934.96</v>
      </c>
    </row>
    <row r="8" spans="1:5" ht="15">
      <c r="A8" s="86"/>
      <c r="B8" s="87"/>
      <c r="C8" s="88"/>
      <c r="D8" s="2" t="s">
        <v>18</v>
      </c>
      <c r="E8" s="6">
        <v>1697.3</v>
      </c>
    </row>
    <row r="9" spans="1:5" ht="15">
      <c r="A9" s="86">
        <v>4</v>
      </c>
      <c r="B9" s="87" t="s">
        <v>23</v>
      </c>
      <c r="C9" s="88">
        <v>41</v>
      </c>
      <c r="D9" s="2" t="s">
        <v>20</v>
      </c>
      <c r="E9" s="5">
        <v>1284.66</v>
      </c>
    </row>
    <row r="10" spans="1:5" ht="15">
      <c r="A10" s="86"/>
      <c r="B10" s="87"/>
      <c r="C10" s="88"/>
      <c r="D10" s="2" t="s">
        <v>18</v>
      </c>
      <c r="E10" s="6" t="s">
        <v>15</v>
      </c>
    </row>
    <row r="11" spans="1:5" ht="15">
      <c r="A11" s="86">
        <v>5</v>
      </c>
      <c r="B11" s="87" t="s">
        <v>24</v>
      </c>
      <c r="C11" s="88">
        <v>20</v>
      </c>
      <c r="D11" s="2" t="s">
        <v>20</v>
      </c>
      <c r="E11" s="5">
        <v>213.8</v>
      </c>
    </row>
    <row r="12" spans="1:5" ht="15">
      <c r="A12" s="86"/>
      <c r="B12" s="87"/>
      <c r="C12" s="88"/>
      <c r="D12" s="2" t="s">
        <v>18</v>
      </c>
      <c r="E12" s="6">
        <v>280.2</v>
      </c>
    </row>
    <row r="13" spans="1:5" ht="15">
      <c r="A13" s="86">
        <v>6</v>
      </c>
      <c r="B13" s="87" t="s">
        <v>25</v>
      </c>
      <c r="C13" s="88">
        <v>31</v>
      </c>
      <c r="D13" s="2" t="s">
        <v>20</v>
      </c>
      <c r="E13" s="5">
        <v>248.87</v>
      </c>
    </row>
    <row r="14" spans="1:5" ht="15">
      <c r="A14" s="86"/>
      <c r="B14" s="87"/>
      <c r="C14" s="88"/>
      <c r="D14" s="2" t="s">
        <v>18</v>
      </c>
      <c r="E14" s="6" t="s">
        <v>15</v>
      </c>
    </row>
    <row r="15" spans="1:5" ht="12.75" customHeight="1">
      <c r="A15" s="86">
        <v>7</v>
      </c>
      <c r="B15" s="87" t="s">
        <v>25</v>
      </c>
      <c r="C15" s="88" t="s">
        <v>26</v>
      </c>
      <c r="D15" s="2" t="s">
        <v>20</v>
      </c>
      <c r="E15" s="5">
        <v>1808.63</v>
      </c>
    </row>
    <row r="16" spans="1:5" ht="15">
      <c r="A16" s="86"/>
      <c r="B16" s="87"/>
      <c r="C16" s="88"/>
      <c r="D16" s="2" t="s">
        <v>18</v>
      </c>
      <c r="E16" s="6">
        <v>1632.28</v>
      </c>
    </row>
    <row r="17" spans="1:5" ht="15">
      <c r="A17" s="86">
        <v>8</v>
      </c>
      <c r="B17" s="87" t="s">
        <v>25</v>
      </c>
      <c r="C17" s="88">
        <v>43</v>
      </c>
      <c r="D17" s="2" t="s">
        <v>20</v>
      </c>
      <c r="E17" s="5">
        <v>321.25</v>
      </c>
    </row>
    <row r="18" spans="1:5" ht="15">
      <c r="A18" s="86"/>
      <c r="B18" s="87"/>
      <c r="C18" s="88"/>
      <c r="D18" s="2" t="s">
        <v>18</v>
      </c>
      <c r="E18" s="6">
        <v>410.13</v>
      </c>
    </row>
    <row r="19" spans="1:5" ht="15">
      <c r="A19" s="86">
        <v>9</v>
      </c>
      <c r="B19" s="87" t="s">
        <v>25</v>
      </c>
      <c r="C19" s="88">
        <v>45</v>
      </c>
      <c r="D19" s="2" t="s">
        <v>20</v>
      </c>
      <c r="E19" s="5">
        <v>336.22</v>
      </c>
    </row>
    <row r="20" spans="1:5" ht="15">
      <c r="A20" s="86"/>
      <c r="B20" s="87"/>
      <c r="C20" s="88"/>
      <c r="D20" s="2" t="s">
        <v>18</v>
      </c>
      <c r="E20" s="6">
        <v>378.23</v>
      </c>
    </row>
    <row r="21" spans="1:5" ht="15">
      <c r="A21" s="89">
        <v>10</v>
      </c>
      <c r="B21" s="87" t="s">
        <v>27</v>
      </c>
      <c r="C21" s="88">
        <v>1</v>
      </c>
      <c r="D21" s="2" t="s">
        <v>20</v>
      </c>
      <c r="E21" s="5">
        <v>255.26</v>
      </c>
    </row>
    <row r="22" spans="1:5" ht="15">
      <c r="A22" s="89"/>
      <c r="B22" s="87"/>
      <c r="C22" s="88"/>
      <c r="D22" s="2" t="s">
        <v>18</v>
      </c>
      <c r="E22" s="7" t="s">
        <v>15</v>
      </c>
    </row>
    <row r="23" spans="1:5" ht="15">
      <c r="A23" s="86">
        <f>A21+1</f>
        <v>11</v>
      </c>
      <c r="B23" s="87" t="s">
        <v>27</v>
      </c>
      <c r="C23" s="88">
        <v>3</v>
      </c>
      <c r="D23" s="2" t="s">
        <v>20</v>
      </c>
      <c r="E23" s="5">
        <v>311.96</v>
      </c>
    </row>
    <row r="24" spans="1:5" ht="15">
      <c r="A24" s="86"/>
      <c r="B24" s="87"/>
      <c r="C24" s="88"/>
      <c r="D24" s="2" t="s">
        <v>18</v>
      </c>
      <c r="E24" s="6">
        <v>667.34</v>
      </c>
    </row>
    <row r="25" spans="1:5" ht="15">
      <c r="A25" s="4">
        <v>12</v>
      </c>
      <c r="B25" s="8" t="s">
        <v>28</v>
      </c>
      <c r="C25" s="9">
        <v>37</v>
      </c>
      <c r="D25" s="2" t="s">
        <v>18</v>
      </c>
      <c r="E25" s="5">
        <v>1490.6</v>
      </c>
    </row>
    <row r="26" spans="1:5" ht="15">
      <c r="A26" s="4">
        <v>13</v>
      </c>
      <c r="B26" s="10" t="s">
        <v>29</v>
      </c>
      <c r="C26" s="11">
        <v>47</v>
      </c>
      <c r="D26" s="2" t="s">
        <v>18</v>
      </c>
      <c r="E26" s="5">
        <v>2334.7</v>
      </c>
    </row>
    <row r="27" spans="1:5" ht="15">
      <c r="A27" s="4">
        <v>14</v>
      </c>
      <c r="B27" s="10" t="s">
        <v>29</v>
      </c>
      <c r="C27" s="11" t="s">
        <v>30</v>
      </c>
      <c r="D27" s="2" t="s">
        <v>18</v>
      </c>
      <c r="E27" s="5">
        <v>1814.7</v>
      </c>
    </row>
    <row r="28" spans="1:5" ht="15">
      <c r="A28" s="4">
        <v>15</v>
      </c>
      <c r="B28" s="10" t="s">
        <v>29</v>
      </c>
      <c r="C28" s="11">
        <v>55</v>
      </c>
      <c r="D28" s="2" t="s">
        <v>18</v>
      </c>
      <c r="E28" s="12">
        <v>2027.48</v>
      </c>
    </row>
    <row r="29" spans="1:5" ht="15">
      <c r="A29" s="4">
        <v>16</v>
      </c>
      <c r="B29" s="13" t="s">
        <v>31</v>
      </c>
      <c r="C29" s="11">
        <v>1</v>
      </c>
      <c r="D29" s="2" t="s">
        <v>18</v>
      </c>
      <c r="E29" s="12">
        <v>1421.03</v>
      </c>
    </row>
    <row r="30" spans="1:5" ht="15">
      <c r="A30" s="86">
        <v>17</v>
      </c>
      <c r="B30" s="87" t="s">
        <v>45</v>
      </c>
      <c r="C30" s="88">
        <v>1</v>
      </c>
      <c r="D30" s="2" t="s">
        <v>20</v>
      </c>
      <c r="E30" s="5" t="s">
        <v>15</v>
      </c>
    </row>
    <row r="31" spans="1:5" ht="15">
      <c r="A31" s="86"/>
      <c r="B31" s="87"/>
      <c r="C31" s="88"/>
      <c r="D31" s="2" t="s">
        <v>18</v>
      </c>
      <c r="E31" s="6">
        <v>598.7</v>
      </c>
    </row>
    <row r="32" spans="1:5" ht="15">
      <c r="A32" s="4"/>
      <c r="B32" s="14" t="s">
        <v>25</v>
      </c>
      <c r="C32" s="15">
        <v>20</v>
      </c>
      <c r="D32" s="2" t="s">
        <v>18</v>
      </c>
      <c r="E32" s="12">
        <v>1161.63</v>
      </c>
    </row>
    <row r="33" spans="1:5" ht="15">
      <c r="A33" s="4">
        <v>18</v>
      </c>
      <c r="B33" s="16" t="s">
        <v>32</v>
      </c>
      <c r="C33" s="9">
        <v>5</v>
      </c>
      <c r="D33" s="2" t="s">
        <v>18</v>
      </c>
      <c r="E33" s="12">
        <v>163.07</v>
      </c>
    </row>
    <row r="34" spans="1:5" ht="15">
      <c r="A34" s="4">
        <v>19</v>
      </c>
      <c r="B34" s="16" t="s">
        <v>32</v>
      </c>
      <c r="C34" s="9">
        <v>7</v>
      </c>
      <c r="D34" s="2" t="s">
        <v>18</v>
      </c>
      <c r="E34" s="12">
        <v>102.51</v>
      </c>
    </row>
    <row r="35" spans="1:5" ht="15">
      <c r="A35" s="86">
        <v>20</v>
      </c>
      <c r="B35" s="87" t="s">
        <v>33</v>
      </c>
      <c r="C35" s="88">
        <v>24</v>
      </c>
      <c r="D35" s="2" t="s">
        <v>20</v>
      </c>
      <c r="E35" s="5">
        <v>141.43</v>
      </c>
    </row>
    <row r="36" spans="1:5" ht="15">
      <c r="A36" s="86"/>
      <c r="B36" s="87"/>
      <c r="C36" s="88"/>
      <c r="D36" s="2" t="s">
        <v>18</v>
      </c>
      <c r="E36" s="6">
        <v>251.5</v>
      </c>
    </row>
    <row r="37" spans="1:5" ht="15">
      <c r="A37" s="86">
        <v>21</v>
      </c>
      <c r="B37" s="87" t="s">
        <v>33</v>
      </c>
      <c r="C37" s="88">
        <v>22</v>
      </c>
      <c r="D37" s="2" t="s">
        <v>20</v>
      </c>
      <c r="E37" s="5">
        <v>794.42</v>
      </c>
    </row>
    <row r="38" spans="1:5" ht="15">
      <c r="A38" s="86"/>
      <c r="B38" s="87"/>
      <c r="C38" s="88"/>
      <c r="D38" s="2" t="s">
        <v>18</v>
      </c>
      <c r="E38" s="6" t="s">
        <v>15</v>
      </c>
    </row>
    <row r="39" spans="1:5" ht="15">
      <c r="A39" s="86">
        <v>22</v>
      </c>
      <c r="B39" s="87" t="s">
        <v>34</v>
      </c>
      <c r="C39" s="88">
        <v>5</v>
      </c>
      <c r="D39" s="2" t="s">
        <v>20</v>
      </c>
      <c r="E39" s="5">
        <v>330.76</v>
      </c>
    </row>
    <row r="40" spans="1:5" ht="15">
      <c r="A40" s="86"/>
      <c r="B40" s="87"/>
      <c r="C40" s="88"/>
      <c r="D40" s="2" t="s">
        <v>18</v>
      </c>
      <c r="E40" s="6" t="s">
        <v>15</v>
      </c>
    </row>
    <row r="41" spans="1:5" ht="15">
      <c r="A41" s="86">
        <v>23</v>
      </c>
      <c r="B41" s="87" t="s">
        <v>34</v>
      </c>
      <c r="C41" s="88">
        <v>7</v>
      </c>
      <c r="D41" s="2" t="s">
        <v>20</v>
      </c>
      <c r="E41" s="5">
        <v>209.95</v>
      </c>
    </row>
    <row r="42" spans="1:5" ht="15">
      <c r="A42" s="86"/>
      <c r="B42" s="87"/>
      <c r="C42" s="88"/>
      <c r="D42" s="2" t="s">
        <v>18</v>
      </c>
      <c r="E42" s="6">
        <v>159.3</v>
      </c>
    </row>
    <row r="43" spans="1:5" ht="15">
      <c r="A43" s="89">
        <v>24</v>
      </c>
      <c r="B43" s="87" t="s">
        <v>34</v>
      </c>
      <c r="C43" s="88">
        <v>9</v>
      </c>
      <c r="D43" s="2" t="s">
        <v>20</v>
      </c>
      <c r="E43" s="5">
        <v>320.22</v>
      </c>
    </row>
    <row r="44" spans="1:5" ht="15">
      <c r="A44" s="89"/>
      <c r="B44" s="87"/>
      <c r="C44" s="88"/>
      <c r="D44" s="2" t="s">
        <v>18</v>
      </c>
      <c r="E44" s="6" t="s">
        <v>15</v>
      </c>
    </row>
    <row r="45" spans="1:5" ht="15">
      <c r="A45" s="89">
        <v>24</v>
      </c>
      <c r="B45" s="87" t="s">
        <v>34</v>
      </c>
      <c r="C45" s="88">
        <v>11</v>
      </c>
      <c r="D45" s="2" t="s">
        <v>20</v>
      </c>
      <c r="E45" s="5">
        <f>37.27+278.44</f>
        <v>315.71</v>
      </c>
    </row>
    <row r="46" spans="1:5" ht="15">
      <c r="A46" s="89"/>
      <c r="B46" s="87"/>
      <c r="C46" s="88"/>
      <c r="D46" s="2" t="s">
        <v>18</v>
      </c>
      <c r="E46" s="6" t="s">
        <v>15</v>
      </c>
    </row>
    <row r="47" spans="1:5" ht="15">
      <c r="A47" s="86">
        <v>24</v>
      </c>
      <c r="B47" s="87" t="s">
        <v>34</v>
      </c>
      <c r="C47" s="88">
        <v>13</v>
      </c>
      <c r="D47" s="2" t="s">
        <v>20</v>
      </c>
      <c r="E47" s="5">
        <v>220.79</v>
      </c>
    </row>
    <row r="48" spans="1:5" ht="15">
      <c r="A48" s="86"/>
      <c r="B48" s="87"/>
      <c r="C48" s="88"/>
      <c r="D48" s="2" t="s">
        <v>18</v>
      </c>
      <c r="E48" s="6">
        <v>322.41</v>
      </c>
    </row>
    <row r="49" spans="1:5" ht="15">
      <c r="A49" s="89">
        <v>27</v>
      </c>
      <c r="B49" s="87" t="s">
        <v>35</v>
      </c>
      <c r="C49" s="88">
        <v>5</v>
      </c>
      <c r="D49" s="2" t="s">
        <v>20</v>
      </c>
      <c r="E49" s="5">
        <f>88.99+184</f>
        <v>272.99</v>
      </c>
    </row>
    <row r="50" spans="1:5" ht="15">
      <c r="A50" s="89"/>
      <c r="B50" s="87"/>
      <c r="C50" s="88"/>
      <c r="D50" s="2" t="s">
        <v>18</v>
      </c>
      <c r="E50" s="7" t="s">
        <v>21</v>
      </c>
    </row>
    <row r="51" spans="1:5" ht="15">
      <c r="A51" s="89">
        <v>27</v>
      </c>
      <c r="B51" s="87" t="s">
        <v>35</v>
      </c>
      <c r="C51" s="88">
        <v>7</v>
      </c>
      <c r="D51" s="2" t="s">
        <v>20</v>
      </c>
      <c r="E51" s="5">
        <f>50.08+187.37</f>
        <v>237.45</v>
      </c>
    </row>
    <row r="52" spans="1:5" ht="15">
      <c r="A52" s="89"/>
      <c r="B52" s="87"/>
      <c r="C52" s="88"/>
      <c r="D52" s="2" t="s">
        <v>18</v>
      </c>
      <c r="E52" s="7" t="s">
        <v>21</v>
      </c>
    </row>
    <row r="53" spans="1:5" ht="15">
      <c r="A53" s="86">
        <v>25</v>
      </c>
      <c r="B53" s="87" t="s">
        <v>36</v>
      </c>
      <c r="C53" s="88">
        <v>1</v>
      </c>
      <c r="D53" s="2" t="s">
        <v>20</v>
      </c>
      <c r="E53" s="5">
        <v>413.73</v>
      </c>
    </row>
    <row r="54" spans="1:5" ht="15">
      <c r="A54" s="86"/>
      <c r="B54" s="87"/>
      <c r="C54" s="88"/>
      <c r="D54" s="2" t="s">
        <v>18</v>
      </c>
      <c r="E54" s="6">
        <v>872.1</v>
      </c>
    </row>
    <row r="55" spans="1:5" ht="15">
      <c r="A55" s="89">
        <v>27</v>
      </c>
      <c r="B55" s="87" t="s">
        <v>36</v>
      </c>
      <c r="C55" s="88">
        <v>11</v>
      </c>
      <c r="D55" s="2" t="s">
        <v>20</v>
      </c>
      <c r="E55" s="5">
        <v>366.64</v>
      </c>
    </row>
    <row r="56" spans="1:5" ht="15">
      <c r="A56" s="89"/>
      <c r="B56" s="87"/>
      <c r="C56" s="88"/>
      <c r="D56" s="2" t="s">
        <v>18</v>
      </c>
      <c r="E56" s="7" t="s">
        <v>21</v>
      </c>
    </row>
    <row r="57" spans="1:5" ht="15">
      <c r="A57" s="86">
        <v>26</v>
      </c>
      <c r="B57" s="87" t="s">
        <v>36</v>
      </c>
      <c r="C57" s="88">
        <v>88</v>
      </c>
      <c r="D57" s="2" t="s">
        <v>20</v>
      </c>
      <c r="E57" s="5">
        <v>133.79</v>
      </c>
    </row>
    <row r="58" spans="1:5" ht="15">
      <c r="A58" s="86"/>
      <c r="B58" s="87"/>
      <c r="C58" s="88"/>
      <c r="D58" s="2" t="s">
        <v>18</v>
      </c>
      <c r="E58" s="6" t="s">
        <v>15</v>
      </c>
    </row>
    <row r="59" spans="1:5" ht="15">
      <c r="A59" s="89">
        <v>26</v>
      </c>
      <c r="B59" s="87" t="s">
        <v>36</v>
      </c>
      <c r="C59" s="88">
        <v>91</v>
      </c>
      <c r="D59" s="2" t="s">
        <v>20</v>
      </c>
      <c r="E59" s="5">
        <v>338.93</v>
      </c>
    </row>
    <row r="60" spans="1:5" ht="15">
      <c r="A60" s="89"/>
      <c r="B60" s="87"/>
      <c r="C60" s="88"/>
      <c r="D60" s="2" t="s">
        <v>18</v>
      </c>
      <c r="E60" s="6" t="s">
        <v>15</v>
      </c>
    </row>
    <row r="61" spans="1:5" ht="15">
      <c r="A61" s="86">
        <v>27</v>
      </c>
      <c r="B61" s="87" t="s">
        <v>37</v>
      </c>
      <c r="C61" s="88">
        <v>8</v>
      </c>
      <c r="D61" s="2" t="s">
        <v>20</v>
      </c>
      <c r="E61" s="5">
        <v>102.92</v>
      </c>
    </row>
    <row r="62" spans="1:5" ht="15">
      <c r="A62" s="86"/>
      <c r="B62" s="87"/>
      <c r="C62" s="88"/>
      <c r="D62" s="2" t="s">
        <v>18</v>
      </c>
      <c r="E62" s="6">
        <v>216.83</v>
      </c>
    </row>
    <row r="63" spans="1:5" ht="15">
      <c r="A63" s="86">
        <v>28</v>
      </c>
      <c r="B63" s="87" t="s">
        <v>37</v>
      </c>
      <c r="C63" s="88">
        <v>10</v>
      </c>
      <c r="D63" s="2" t="s">
        <v>20</v>
      </c>
      <c r="E63" s="5">
        <v>275.73</v>
      </c>
    </row>
    <row r="64" spans="1:5" ht="15">
      <c r="A64" s="86"/>
      <c r="B64" s="87"/>
      <c r="C64" s="88"/>
      <c r="D64" s="2" t="s">
        <v>18</v>
      </c>
      <c r="E64" s="6">
        <v>135.4</v>
      </c>
    </row>
    <row r="65" spans="1:5" ht="15">
      <c r="A65" s="4">
        <v>29</v>
      </c>
      <c r="B65" s="14" t="s">
        <v>14</v>
      </c>
      <c r="C65" s="15">
        <v>22</v>
      </c>
      <c r="D65" s="2" t="s">
        <v>18</v>
      </c>
      <c r="E65" s="7" t="s">
        <v>15</v>
      </c>
    </row>
    <row r="66" spans="1:5" ht="15">
      <c r="A66" s="4">
        <v>30</v>
      </c>
      <c r="B66" s="14" t="s">
        <v>14</v>
      </c>
      <c r="C66" s="15">
        <v>29</v>
      </c>
      <c r="D66" s="2" t="s">
        <v>18</v>
      </c>
      <c r="E66" s="12">
        <v>1891.9</v>
      </c>
    </row>
    <row r="67" spans="1:5" ht="15">
      <c r="A67" s="86">
        <v>31</v>
      </c>
      <c r="B67" s="87" t="s">
        <v>19</v>
      </c>
      <c r="C67" s="88">
        <v>10</v>
      </c>
      <c r="D67" s="2" t="s">
        <v>20</v>
      </c>
      <c r="E67" s="5" t="s">
        <v>15</v>
      </c>
    </row>
    <row r="68" spans="1:5" ht="15">
      <c r="A68" s="86"/>
      <c r="B68" s="87"/>
      <c r="C68" s="88"/>
      <c r="D68" s="2" t="s">
        <v>18</v>
      </c>
      <c r="E68" s="6" t="s">
        <v>15</v>
      </c>
    </row>
    <row r="69" spans="1:5" ht="15">
      <c r="A69" s="86">
        <v>32</v>
      </c>
      <c r="B69" s="87" t="s">
        <v>38</v>
      </c>
      <c r="C69" s="88">
        <v>22</v>
      </c>
      <c r="D69" s="2" t="s">
        <v>20</v>
      </c>
      <c r="E69" s="5">
        <v>171.64</v>
      </c>
    </row>
    <row r="70" spans="1:5" ht="15">
      <c r="A70" s="86"/>
      <c r="B70" s="87"/>
      <c r="C70" s="88"/>
      <c r="D70" s="2" t="s">
        <v>18</v>
      </c>
      <c r="E70" s="6">
        <v>232.08</v>
      </c>
    </row>
    <row r="71" spans="1:5" ht="15">
      <c r="A71" s="86">
        <v>33</v>
      </c>
      <c r="B71" s="87" t="s">
        <v>38</v>
      </c>
      <c r="C71" s="88">
        <v>24</v>
      </c>
      <c r="D71" s="2" t="s">
        <v>20</v>
      </c>
      <c r="E71" s="5">
        <v>248</v>
      </c>
    </row>
    <row r="72" spans="1:5" ht="15">
      <c r="A72" s="86"/>
      <c r="B72" s="87"/>
      <c r="C72" s="88"/>
      <c r="D72" s="2" t="s">
        <v>18</v>
      </c>
      <c r="E72" s="6">
        <v>412.19</v>
      </c>
    </row>
    <row r="73" spans="1:5" ht="15">
      <c r="A73" s="86">
        <v>34</v>
      </c>
      <c r="B73" s="87" t="s">
        <v>38</v>
      </c>
      <c r="C73" s="88">
        <v>38</v>
      </c>
      <c r="D73" s="2" t="s">
        <v>20</v>
      </c>
      <c r="E73" s="5">
        <v>218.77</v>
      </c>
    </row>
    <row r="74" spans="1:5" ht="15">
      <c r="A74" s="86"/>
      <c r="B74" s="87"/>
      <c r="C74" s="88"/>
      <c r="D74" s="2" t="s">
        <v>18</v>
      </c>
      <c r="E74" s="6">
        <v>282.17</v>
      </c>
    </row>
    <row r="75" spans="1:5" ht="15">
      <c r="A75" s="89">
        <v>34</v>
      </c>
      <c r="B75" s="87" t="s">
        <v>38</v>
      </c>
      <c r="C75" s="88">
        <v>32</v>
      </c>
      <c r="D75" s="2" t="s">
        <v>20</v>
      </c>
      <c r="E75" s="6">
        <v>121.74</v>
      </c>
    </row>
    <row r="76" spans="1:5" ht="15">
      <c r="A76" s="89"/>
      <c r="B76" s="87"/>
      <c r="C76" s="88"/>
      <c r="D76" s="2" t="s">
        <v>18</v>
      </c>
      <c r="E76" s="7" t="s">
        <v>21</v>
      </c>
    </row>
    <row r="77" spans="1:5" ht="15">
      <c r="A77" s="86">
        <v>35</v>
      </c>
      <c r="B77" s="87" t="s">
        <v>38</v>
      </c>
      <c r="C77" s="88">
        <v>50</v>
      </c>
      <c r="D77" s="2" t="s">
        <v>20</v>
      </c>
      <c r="E77" s="5"/>
    </row>
    <row r="78" spans="1:5" ht="15">
      <c r="A78" s="86"/>
      <c r="B78" s="87"/>
      <c r="C78" s="88"/>
      <c r="D78" s="2" t="s">
        <v>18</v>
      </c>
      <c r="E78" s="6" t="s">
        <v>15</v>
      </c>
    </row>
    <row r="79" spans="1:5" ht="15">
      <c r="A79" s="86">
        <v>36</v>
      </c>
      <c r="B79" s="87" t="s">
        <v>38</v>
      </c>
      <c r="C79" s="88">
        <v>52</v>
      </c>
      <c r="D79" s="2" t="s">
        <v>20</v>
      </c>
      <c r="E79" s="5">
        <v>262.07</v>
      </c>
    </row>
    <row r="80" spans="1:5" ht="15">
      <c r="A80" s="86"/>
      <c r="B80" s="87"/>
      <c r="C80" s="88"/>
      <c r="D80" s="2" t="s">
        <v>18</v>
      </c>
      <c r="E80" s="6" t="s">
        <v>15</v>
      </c>
    </row>
    <row r="81" spans="1:5" ht="15">
      <c r="A81" s="18">
        <v>37</v>
      </c>
      <c r="B81" s="14" t="s">
        <v>25</v>
      </c>
      <c r="C81" s="19">
        <v>24</v>
      </c>
      <c r="D81" s="20" t="s">
        <v>18</v>
      </c>
      <c r="E81" s="21">
        <v>482</v>
      </c>
    </row>
    <row r="82" spans="1:5" ht="15">
      <c r="A82" s="86">
        <v>38</v>
      </c>
      <c r="B82" s="87" t="s">
        <v>39</v>
      </c>
      <c r="C82" s="88">
        <v>19</v>
      </c>
      <c r="D82" s="2" t="s">
        <v>16</v>
      </c>
      <c r="E82" s="5">
        <v>889.08</v>
      </c>
    </row>
    <row r="83" spans="1:5" ht="15">
      <c r="A83" s="86"/>
      <c r="B83" s="87"/>
      <c r="C83" s="88"/>
      <c r="D83" s="2" t="s">
        <v>18</v>
      </c>
      <c r="E83" s="6" t="s">
        <v>15</v>
      </c>
    </row>
    <row r="84" spans="1:5" ht="15">
      <c r="A84" s="86">
        <v>39</v>
      </c>
      <c r="B84" s="87" t="s">
        <v>39</v>
      </c>
      <c r="C84" s="88">
        <v>12</v>
      </c>
      <c r="D84" s="2" t="s">
        <v>16</v>
      </c>
      <c r="E84" s="5">
        <v>391.6</v>
      </c>
    </row>
    <row r="85" spans="1:5" ht="15">
      <c r="A85" s="86"/>
      <c r="B85" s="87"/>
      <c r="C85" s="88"/>
      <c r="D85" s="2" t="s">
        <v>18</v>
      </c>
      <c r="E85" s="6" t="s">
        <v>15</v>
      </c>
    </row>
    <row r="86" spans="1:5" ht="15">
      <c r="A86" s="86">
        <v>40</v>
      </c>
      <c r="B86" s="87" t="s">
        <v>39</v>
      </c>
      <c r="C86" s="88">
        <v>13</v>
      </c>
      <c r="D86" s="2" t="s">
        <v>16</v>
      </c>
      <c r="E86" s="5">
        <v>737.86</v>
      </c>
    </row>
    <row r="87" spans="1:5" ht="15">
      <c r="A87" s="86"/>
      <c r="B87" s="87"/>
      <c r="C87" s="88"/>
      <c r="D87" s="2" t="s">
        <v>18</v>
      </c>
      <c r="E87" s="6" t="s">
        <v>15</v>
      </c>
    </row>
    <row r="88" spans="1:5" ht="15">
      <c r="A88" s="86">
        <v>41</v>
      </c>
      <c r="B88" s="87" t="s">
        <v>39</v>
      </c>
      <c r="C88" s="88">
        <v>9</v>
      </c>
      <c r="D88" s="2" t="s">
        <v>16</v>
      </c>
      <c r="E88" s="5" t="s">
        <v>15</v>
      </c>
    </row>
    <row r="89" spans="1:5" ht="15">
      <c r="A89" s="86"/>
      <c r="B89" s="87"/>
      <c r="C89" s="88"/>
      <c r="D89" s="2" t="s">
        <v>18</v>
      </c>
      <c r="E89" s="6" t="s">
        <v>15</v>
      </c>
    </row>
    <row r="90" spans="1:5" ht="15">
      <c r="A90" s="86">
        <v>42</v>
      </c>
      <c r="B90" s="87" t="s">
        <v>39</v>
      </c>
      <c r="C90" s="88">
        <v>7</v>
      </c>
      <c r="D90" s="2" t="s">
        <v>16</v>
      </c>
      <c r="E90" s="5">
        <v>1025.53</v>
      </c>
    </row>
    <row r="91" spans="1:5" ht="15">
      <c r="A91" s="86"/>
      <c r="B91" s="87"/>
      <c r="C91" s="88"/>
      <c r="D91" s="2" t="s">
        <v>18</v>
      </c>
      <c r="E91" s="6" t="s">
        <v>15</v>
      </c>
    </row>
    <row r="92" spans="1:5" ht="15">
      <c r="A92" s="86">
        <v>43</v>
      </c>
      <c r="B92" s="87" t="s">
        <v>39</v>
      </c>
      <c r="C92" s="88">
        <v>5</v>
      </c>
      <c r="D92" s="2" t="s">
        <v>16</v>
      </c>
      <c r="E92" s="5">
        <v>912.7</v>
      </c>
    </row>
    <row r="93" spans="1:5" ht="15">
      <c r="A93" s="86"/>
      <c r="B93" s="87"/>
      <c r="C93" s="88"/>
      <c r="D93" s="2" t="s">
        <v>18</v>
      </c>
      <c r="E93" s="6" t="s">
        <v>15</v>
      </c>
    </row>
    <row r="94" spans="1:5" ht="15">
      <c r="A94" s="86">
        <v>44</v>
      </c>
      <c r="B94" s="87" t="s">
        <v>39</v>
      </c>
      <c r="C94" s="88">
        <v>6</v>
      </c>
      <c r="D94" s="2" t="s">
        <v>16</v>
      </c>
      <c r="E94" s="5">
        <v>621.61</v>
      </c>
    </row>
    <row r="95" spans="1:5" ht="15">
      <c r="A95" s="86"/>
      <c r="B95" s="87"/>
      <c r="C95" s="88"/>
      <c r="D95" s="2" t="s">
        <v>18</v>
      </c>
      <c r="E95" s="6" t="s">
        <v>15</v>
      </c>
    </row>
    <row r="96" spans="1:5" ht="15">
      <c r="A96" s="86">
        <v>45</v>
      </c>
      <c r="B96" s="87" t="s">
        <v>39</v>
      </c>
      <c r="C96" s="88">
        <v>3</v>
      </c>
      <c r="D96" s="2" t="s">
        <v>16</v>
      </c>
      <c r="E96" s="5">
        <v>831.66</v>
      </c>
    </row>
    <row r="97" spans="1:5" ht="15">
      <c r="A97" s="86"/>
      <c r="B97" s="87"/>
      <c r="C97" s="88"/>
      <c r="D97" s="2" t="s">
        <v>18</v>
      </c>
      <c r="E97" s="6" t="s">
        <v>15</v>
      </c>
    </row>
    <row r="98" spans="1:5" ht="15">
      <c r="A98" s="86">
        <v>46</v>
      </c>
      <c r="B98" s="87" t="s">
        <v>39</v>
      </c>
      <c r="C98" s="88">
        <v>14</v>
      </c>
      <c r="D98" s="2" t="s">
        <v>16</v>
      </c>
      <c r="E98" s="5">
        <f>294.29+346.86</f>
        <v>641.1500000000001</v>
      </c>
    </row>
    <row r="99" spans="1:5" ht="15">
      <c r="A99" s="86"/>
      <c r="B99" s="87"/>
      <c r="C99" s="88"/>
      <c r="D99" s="2" t="s">
        <v>18</v>
      </c>
      <c r="E99" s="6" t="s">
        <v>15</v>
      </c>
    </row>
    <row r="100" spans="1:5" ht="15">
      <c r="A100" s="86">
        <v>47</v>
      </c>
      <c r="B100" s="87" t="s">
        <v>40</v>
      </c>
      <c r="C100" s="88">
        <v>104</v>
      </c>
      <c r="D100" s="2" t="s">
        <v>16</v>
      </c>
      <c r="E100" s="5">
        <v>404.88</v>
      </c>
    </row>
    <row r="101" spans="1:5" ht="15">
      <c r="A101" s="86"/>
      <c r="B101" s="87"/>
      <c r="C101" s="88"/>
      <c r="D101" s="2" t="s">
        <v>18</v>
      </c>
      <c r="E101" s="6" t="s">
        <v>15</v>
      </c>
    </row>
    <row r="102" spans="1:5" ht="15">
      <c r="A102" s="86">
        <v>48</v>
      </c>
      <c r="B102" s="87" t="s">
        <v>40</v>
      </c>
      <c r="C102" s="88">
        <v>106</v>
      </c>
      <c r="D102" s="2" t="s">
        <v>16</v>
      </c>
      <c r="E102" s="5">
        <v>575.55</v>
      </c>
    </row>
    <row r="103" spans="1:5" ht="15">
      <c r="A103" s="86"/>
      <c r="B103" s="87"/>
      <c r="C103" s="88"/>
      <c r="D103" s="2" t="s">
        <v>18</v>
      </c>
      <c r="E103" s="6" t="s">
        <v>15</v>
      </c>
    </row>
    <row r="104" spans="1:5" ht="15">
      <c r="A104" s="86">
        <v>49</v>
      </c>
      <c r="B104" s="87" t="s">
        <v>40</v>
      </c>
      <c r="C104" s="88">
        <v>112</v>
      </c>
      <c r="D104" s="2" t="s">
        <v>16</v>
      </c>
      <c r="E104" s="5">
        <v>1752.34</v>
      </c>
    </row>
    <row r="105" spans="1:5" ht="15">
      <c r="A105" s="86"/>
      <c r="B105" s="87"/>
      <c r="C105" s="88"/>
      <c r="D105" s="2" t="s">
        <v>18</v>
      </c>
      <c r="E105" s="6" t="s">
        <v>15</v>
      </c>
    </row>
    <row r="106" spans="1:5" ht="15">
      <c r="A106" s="86">
        <v>50</v>
      </c>
      <c r="B106" s="87" t="s">
        <v>40</v>
      </c>
      <c r="C106" s="88">
        <v>154</v>
      </c>
      <c r="D106" s="2" t="s">
        <v>16</v>
      </c>
      <c r="E106" s="5">
        <v>458.19</v>
      </c>
    </row>
    <row r="107" spans="1:5" ht="15">
      <c r="A107" s="86"/>
      <c r="B107" s="87"/>
      <c r="C107" s="88"/>
      <c r="D107" s="2" t="s">
        <v>18</v>
      </c>
      <c r="E107" s="6" t="s">
        <v>15</v>
      </c>
    </row>
    <row r="108" spans="1:5" ht="15">
      <c r="A108" s="86">
        <v>51</v>
      </c>
      <c r="B108" s="87" t="s">
        <v>14</v>
      </c>
      <c r="C108" s="88">
        <v>26</v>
      </c>
      <c r="D108" s="2" t="s">
        <v>16</v>
      </c>
      <c r="E108" s="5">
        <f>253.59+454.63</f>
        <v>708.22</v>
      </c>
    </row>
    <row r="109" spans="1:5" ht="15">
      <c r="A109" s="86"/>
      <c r="B109" s="87"/>
      <c r="C109" s="88"/>
      <c r="D109" s="2" t="s">
        <v>18</v>
      </c>
      <c r="E109" s="6" t="s">
        <v>15</v>
      </c>
    </row>
    <row r="110" spans="1:5" ht="12.75" customHeight="1">
      <c r="A110" s="86">
        <v>52</v>
      </c>
      <c r="B110" s="87" t="s">
        <v>14</v>
      </c>
      <c r="C110" s="88" t="s">
        <v>41</v>
      </c>
      <c r="D110" s="2" t="s">
        <v>16</v>
      </c>
      <c r="E110" s="5">
        <v>224.92</v>
      </c>
    </row>
    <row r="111" spans="1:5" ht="15">
      <c r="A111" s="86"/>
      <c r="B111" s="87"/>
      <c r="C111" s="88"/>
      <c r="D111" s="2" t="s">
        <v>18</v>
      </c>
      <c r="E111" s="6" t="s">
        <v>15</v>
      </c>
    </row>
    <row r="112" spans="1:5" ht="15">
      <c r="A112" s="86">
        <v>53</v>
      </c>
      <c r="B112" s="87" t="s">
        <v>42</v>
      </c>
      <c r="C112" s="88">
        <v>1</v>
      </c>
      <c r="D112" s="2" t="s">
        <v>16</v>
      </c>
      <c r="E112" s="5">
        <v>840.51</v>
      </c>
    </row>
    <row r="113" spans="1:5" ht="15">
      <c r="A113" s="86"/>
      <c r="B113" s="87"/>
      <c r="C113" s="88"/>
      <c r="D113" s="2" t="s">
        <v>18</v>
      </c>
      <c r="E113" s="6" t="s">
        <v>15</v>
      </c>
    </row>
    <row r="114" spans="1:5" ht="12.75" customHeight="1">
      <c r="A114" s="86">
        <v>54</v>
      </c>
      <c r="B114" s="87" t="s">
        <v>29</v>
      </c>
      <c r="C114" s="88" t="s">
        <v>43</v>
      </c>
      <c r="D114" s="2" t="s">
        <v>16</v>
      </c>
      <c r="E114" s="5">
        <v>398.2</v>
      </c>
    </row>
    <row r="115" spans="1:5" ht="15">
      <c r="A115" s="86"/>
      <c r="B115" s="87"/>
      <c r="C115" s="88"/>
      <c r="D115" s="2" t="s">
        <v>18</v>
      </c>
      <c r="E115" s="6" t="s">
        <v>15</v>
      </c>
    </row>
    <row r="116" spans="1:5" ht="15">
      <c r="A116" s="86">
        <v>55</v>
      </c>
      <c r="B116" s="87" t="s">
        <v>29</v>
      </c>
      <c r="C116" s="88">
        <v>57</v>
      </c>
      <c r="D116" s="2" t="s">
        <v>16</v>
      </c>
      <c r="E116" s="5">
        <v>196.94</v>
      </c>
    </row>
    <row r="117" spans="1:5" ht="15">
      <c r="A117" s="86"/>
      <c r="B117" s="87"/>
      <c r="C117" s="88"/>
      <c r="D117" s="2" t="s">
        <v>18</v>
      </c>
      <c r="E117" s="6" t="s">
        <v>15</v>
      </c>
    </row>
    <row r="118" spans="1:5" ht="12.75" customHeight="1">
      <c r="A118" s="86">
        <v>56</v>
      </c>
      <c r="B118" s="87" t="s">
        <v>29</v>
      </c>
      <c r="C118" s="88" t="s">
        <v>44</v>
      </c>
      <c r="D118" s="2" t="s">
        <v>16</v>
      </c>
      <c r="E118" s="5">
        <v>317.32</v>
      </c>
    </row>
    <row r="119" spans="1:5" ht="15">
      <c r="A119" s="86"/>
      <c r="B119" s="87"/>
      <c r="C119" s="88"/>
      <c r="D119" s="2" t="s">
        <v>18</v>
      </c>
      <c r="E119" s="6" t="s">
        <v>15</v>
      </c>
    </row>
    <row r="120" spans="1:5" ht="15">
      <c r="A120" s="86">
        <v>57</v>
      </c>
      <c r="B120" s="87" t="s">
        <v>29</v>
      </c>
      <c r="C120" s="88">
        <v>63</v>
      </c>
      <c r="D120" s="2" t="s">
        <v>16</v>
      </c>
      <c r="E120" s="5">
        <v>235.43</v>
      </c>
    </row>
    <row r="121" spans="1:5" ht="15">
      <c r="A121" s="86"/>
      <c r="B121" s="87"/>
      <c r="C121" s="88"/>
      <c r="D121" s="2" t="s">
        <v>18</v>
      </c>
      <c r="E121" s="6" t="s">
        <v>15</v>
      </c>
    </row>
    <row r="122" spans="1:5" ht="15">
      <c r="A122" s="86">
        <v>58</v>
      </c>
      <c r="B122" s="87" t="s">
        <v>29</v>
      </c>
      <c r="C122" s="88">
        <v>65</v>
      </c>
      <c r="D122" s="2" t="s">
        <v>16</v>
      </c>
      <c r="E122" s="5">
        <v>334.53</v>
      </c>
    </row>
    <row r="123" spans="1:5" ht="15">
      <c r="A123" s="86"/>
      <c r="B123" s="87"/>
      <c r="C123" s="88"/>
      <c r="D123" s="2" t="s">
        <v>18</v>
      </c>
      <c r="E123" s="6" t="s">
        <v>15</v>
      </c>
    </row>
    <row r="124" spans="1:5" ht="15">
      <c r="A124" s="86">
        <v>59</v>
      </c>
      <c r="B124" s="87" t="s">
        <v>25</v>
      </c>
      <c r="C124" s="88">
        <v>64</v>
      </c>
      <c r="D124" s="2" t="s">
        <v>16</v>
      </c>
      <c r="E124" s="5">
        <v>530.47</v>
      </c>
    </row>
    <row r="125" spans="1:5" ht="15">
      <c r="A125" s="86"/>
      <c r="B125" s="87"/>
      <c r="C125" s="88"/>
      <c r="D125" s="2" t="s">
        <v>18</v>
      </c>
      <c r="E125" s="6" t="s">
        <v>15</v>
      </c>
    </row>
    <row r="126" spans="1:5" ht="15">
      <c r="A126" s="86">
        <v>60</v>
      </c>
      <c r="B126" s="87" t="s">
        <v>25</v>
      </c>
      <c r="C126" s="88">
        <v>56</v>
      </c>
      <c r="D126" s="2" t="s">
        <v>16</v>
      </c>
      <c r="E126" s="5">
        <v>346.09</v>
      </c>
    </row>
    <row r="127" spans="1:5" ht="15">
      <c r="A127" s="86"/>
      <c r="B127" s="87"/>
      <c r="C127" s="88"/>
      <c r="D127" s="2" t="s">
        <v>18</v>
      </c>
      <c r="E127" s="6" t="s">
        <v>15</v>
      </c>
    </row>
    <row r="128" spans="1:5" ht="15">
      <c r="A128" s="86">
        <v>61</v>
      </c>
      <c r="B128" s="87" t="s">
        <v>25</v>
      </c>
      <c r="C128" s="88">
        <v>5</v>
      </c>
      <c r="D128" s="2" t="s">
        <v>16</v>
      </c>
      <c r="E128" s="5">
        <v>439.07</v>
      </c>
    </row>
    <row r="129" spans="1:5" ht="15">
      <c r="A129" s="86"/>
      <c r="B129" s="87"/>
      <c r="C129" s="88"/>
      <c r="D129" s="2" t="s">
        <v>18</v>
      </c>
      <c r="E129" s="6" t="s">
        <v>15</v>
      </c>
    </row>
    <row r="130" spans="1:5" ht="15">
      <c r="A130" s="86">
        <v>62</v>
      </c>
      <c r="B130" s="87" t="s">
        <v>45</v>
      </c>
      <c r="C130" s="88">
        <v>3</v>
      </c>
      <c r="D130" s="2" t="s">
        <v>16</v>
      </c>
      <c r="E130" s="5">
        <v>221.5</v>
      </c>
    </row>
    <row r="131" spans="1:5" ht="15">
      <c r="A131" s="86"/>
      <c r="B131" s="87"/>
      <c r="C131" s="88"/>
      <c r="D131" s="2" t="s">
        <v>18</v>
      </c>
      <c r="E131" s="6" t="s">
        <v>15</v>
      </c>
    </row>
    <row r="132" spans="1:5" ht="15">
      <c r="A132" s="86">
        <v>63</v>
      </c>
      <c r="B132" s="87" t="s">
        <v>45</v>
      </c>
      <c r="C132" s="88">
        <v>5</v>
      </c>
      <c r="D132" s="2" t="s">
        <v>16</v>
      </c>
      <c r="E132" s="5">
        <v>299.68</v>
      </c>
    </row>
    <row r="133" spans="1:5" ht="15">
      <c r="A133" s="86"/>
      <c r="B133" s="87"/>
      <c r="C133" s="88"/>
      <c r="D133" s="2" t="s">
        <v>18</v>
      </c>
      <c r="E133" s="6" t="s">
        <v>15</v>
      </c>
    </row>
    <row r="134" spans="1:5" ht="15">
      <c r="A134" s="86">
        <v>64</v>
      </c>
      <c r="B134" s="87" t="s">
        <v>45</v>
      </c>
      <c r="C134" s="88">
        <v>13</v>
      </c>
      <c r="D134" s="2" t="s">
        <v>16</v>
      </c>
      <c r="E134" s="5">
        <f>427.21+179.79+167.75</f>
        <v>774.75</v>
      </c>
    </row>
    <row r="135" spans="1:5" ht="15">
      <c r="A135" s="86"/>
      <c r="B135" s="87"/>
      <c r="C135" s="88"/>
      <c r="D135" s="2" t="s">
        <v>18</v>
      </c>
      <c r="E135" s="6" t="s">
        <v>15</v>
      </c>
    </row>
    <row r="136" spans="1:5" ht="15">
      <c r="A136" s="4">
        <v>65</v>
      </c>
      <c r="B136" s="22" t="s">
        <v>25</v>
      </c>
      <c r="C136" s="23">
        <v>18</v>
      </c>
      <c r="D136" s="17" t="s">
        <v>18</v>
      </c>
      <c r="E136" s="24">
        <v>451</v>
      </c>
    </row>
    <row r="137" spans="1:5" ht="15">
      <c r="A137" s="4">
        <v>65</v>
      </c>
      <c r="B137" s="22" t="s">
        <v>53</v>
      </c>
      <c r="C137" s="23">
        <v>9</v>
      </c>
      <c r="D137" s="17" t="s">
        <v>18</v>
      </c>
      <c r="E137" s="24">
        <v>402</v>
      </c>
    </row>
    <row r="138" spans="1:5" ht="15">
      <c r="A138" s="4">
        <v>65</v>
      </c>
      <c r="B138" s="10" t="s">
        <v>29</v>
      </c>
      <c r="C138" s="23">
        <v>5</v>
      </c>
      <c r="D138" s="17" t="s">
        <v>18</v>
      </c>
      <c r="E138" s="24">
        <v>392</v>
      </c>
    </row>
    <row r="139" spans="1:5" ht="15">
      <c r="A139" s="4">
        <v>65</v>
      </c>
      <c r="B139" s="10" t="s">
        <v>48</v>
      </c>
      <c r="C139" s="23">
        <v>5</v>
      </c>
      <c r="D139" s="17" t="s">
        <v>18</v>
      </c>
      <c r="E139" s="24">
        <v>190</v>
      </c>
    </row>
    <row r="140" spans="1:5" ht="15">
      <c r="A140" s="4">
        <v>65</v>
      </c>
      <c r="B140" s="10" t="s">
        <v>49</v>
      </c>
      <c r="C140" s="23">
        <v>13</v>
      </c>
      <c r="D140" s="17" t="s">
        <v>18</v>
      </c>
      <c r="E140" s="24">
        <v>171</v>
      </c>
    </row>
    <row r="141" spans="1:5" ht="15">
      <c r="A141" s="4">
        <v>65</v>
      </c>
      <c r="B141" s="25" t="s">
        <v>49</v>
      </c>
      <c r="C141" s="26">
        <v>27</v>
      </c>
      <c r="D141" s="27" t="s">
        <v>18</v>
      </c>
      <c r="E141" s="28">
        <v>189</v>
      </c>
    </row>
    <row r="142" spans="1:5" ht="15">
      <c r="A142" s="86">
        <v>66</v>
      </c>
      <c r="B142" s="87" t="s">
        <v>50</v>
      </c>
      <c r="C142" s="88">
        <v>2</v>
      </c>
      <c r="D142" s="2" t="s">
        <v>16</v>
      </c>
      <c r="E142" s="5">
        <v>254.64</v>
      </c>
    </row>
    <row r="143" spans="1:5" ht="15">
      <c r="A143" s="86"/>
      <c r="B143" s="87"/>
      <c r="C143" s="88"/>
      <c r="D143" s="2" t="s">
        <v>18</v>
      </c>
      <c r="E143" s="6">
        <v>343.2</v>
      </c>
    </row>
    <row r="144" spans="1:5" ht="15">
      <c r="A144" s="86">
        <v>67</v>
      </c>
      <c r="B144" s="87" t="s">
        <v>50</v>
      </c>
      <c r="C144" s="88">
        <v>5</v>
      </c>
      <c r="D144" s="2" t="s">
        <v>16</v>
      </c>
      <c r="E144" s="5">
        <v>579.09</v>
      </c>
    </row>
    <row r="145" spans="1:5" ht="15">
      <c r="A145" s="86"/>
      <c r="B145" s="87"/>
      <c r="C145" s="88"/>
      <c r="D145" s="2" t="s">
        <v>18</v>
      </c>
      <c r="E145" s="6">
        <v>392.73</v>
      </c>
    </row>
    <row r="146" spans="1:5" ht="15">
      <c r="A146" s="86">
        <v>68</v>
      </c>
      <c r="B146" s="87" t="s">
        <v>50</v>
      </c>
      <c r="C146" s="88">
        <v>7</v>
      </c>
      <c r="D146" s="2" t="s">
        <v>16</v>
      </c>
      <c r="E146" s="5">
        <v>513.43</v>
      </c>
    </row>
    <row r="147" spans="1:5" ht="15">
      <c r="A147" s="86"/>
      <c r="B147" s="87"/>
      <c r="C147" s="88"/>
      <c r="D147" s="2" t="s">
        <v>18</v>
      </c>
      <c r="E147" s="6">
        <v>759.47</v>
      </c>
    </row>
    <row r="148" spans="1:5" ht="15">
      <c r="A148" s="86">
        <v>69</v>
      </c>
      <c r="B148" s="87" t="s">
        <v>50</v>
      </c>
      <c r="C148" s="88">
        <v>8</v>
      </c>
      <c r="D148" s="2" t="s">
        <v>16</v>
      </c>
      <c r="E148" s="5" t="s">
        <v>15</v>
      </c>
    </row>
    <row r="149" spans="1:5" ht="15">
      <c r="A149" s="86"/>
      <c r="B149" s="87"/>
      <c r="C149" s="88"/>
      <c r="D149" s="2" t="s">
        <v>18</v>
      </c>
      <c r="E149" s="6" t="s">
        <v>15</v>
      </c>
    </row>
    <row r="150" spans="1:5" ht="15">
      <c r="A150" s="86">
        <v>70</v>
      </c>
      <c r="B150" s="87" t="s">
        <v>51</v>
      </c>
      <c r="C150" s="88">
        <v>2</v>
      </c>
      <c r="D150" s="2" t="s">
        <v>16</v>
      </c>
      <c r="E150" s="5">
        <v>767.1</v>
      </c>
    </row>
    <row r="151" spans="1:5" ht="15">
      <c r="A151" s="86"/>
      <c r="B151" s="87"/>
      <c r="C151" s="88"/>
      <c r="D151" s="2" t="s">
        <v>18</v>
      </c>
      <c r="E151" s="6" t="s">
        <v>15</v>
      </c>
    </row>
    <row r="152" spans="1:5" ht="15">
      <c r="A152" s="90">
        <v>71</v>
      </c>
      <c r="B152" s="91" t="s">
        <v>51</v>
      </c>
      <c r="C152" s="92">
        <v>4</v>
      </c>
      <c r="D152" s="2" t="s">
        <v>16</v>
      </c>
      <c r="E152" s="5">
        <v>334.3</v>
      </c>
    </row>
    <row r="153" spans="1:5" ht="15">
      <c r="A153" s="90"/>
      <c r="B153" s="91"/>
      <c r="C153" s="92"/>
      <c r="D153" s="30" t="s">
        <v>18</v>
      </c>
      <c r="E153" s="31" t="s">
        <v>15</v>
      </c>
    </row>
  </sheetData>
  <sheetProtection selectLockedCells="1" selectUnlockedCells="1"/>
  <mergeCells count="206">
    <mergeCell ref="A150:A151"/>
    <mergeCell ref="B150:B151"/>
    <mergeCell ref="C150:C151"/>
    <mergeCell ref="A152:A153"/>
    <mergeCell ref="B152:B153"/>
    <mergeCell ref="C152:C153"/>
    <mergeCell ref="A146:A147"/>
    <mergeCell ref="B146:B147"/>
    <mergeCell ref="C146:C147"/>
    <mergeCell ref="A148:A149"/>
    <mergeCell ref="B148:B149"/>
    <mergeCell ref="C148:C149"/>
    <mergeCell ref="A142:A143"/>
    <mergeCell ref="B142:B143"/>
    <mergeCell ref="C142:C143"/>
    <mergeCell ref="A144:A145"/>
    <mergeCell ref="B144:B145"/>
    <mergeCell ref="C144:C145"/>
    <mergeCell ref="A132:A133"/>
    <mergeCell ref="B132:B133"/>
    <mergeCell ref="C132:C133"/>
    <mergeCell ref="A134:A135"/>
    <mergeCell ref="B134:B135"/>
    <mergeCell ref="C134:C135"/>
    <mergeCell ref="A128:A129"/>
    <mergeCell ref="B128:B129"/>
    <mergeCell ref="C128:C129"/>
    <mergeCell ref="A130:A131"/>
    <mergeCell ref="B130:B131"/>
    <mergeCell ref="C130:C131"/>
    <mergeCell ref="A124:A125"/>
    <mergeCell ref="B124:B125"/>
    <mergeCell ref="C124:C125"/>
    <mergeCell ref="A126:A127"/>
    <mergeCell ref="B126:B127"/>
    <mergeCell ref="C126:C127"/>
    <mergeCell ref="A120:A121"/>
    <mergeCell ref="B120:B121"/>
    <mergeCell ref="C120:C121"/>
    <mergeCell ref="A122:A123"/>
    <mergeCell ref="B122:B123"/>
    <mergeCell ref="C122:C123"/>
    <mergeCell ref="A116:A117"/>
    <mergeCell ref="B116:B117"/>
    <mergeCell ref="C116:C117"/>
    <mergeCell ref="A118:A119"/>
    <mergeCell ref="B118:B119"/>
    <mergeCell ref="C118:C119"/>
    <mergeCell ref="A112:A113"/>
    <mergeCell ref="B112:B113"/>
    <mergeCell ref="C112:C113"/>
    <mergeCell ref="A114:A115"/>
    <mergeCell ref="B114:B115"/>
    <mergeCell ref="C114:C115"/>
    <mergeCell ref="A108:A109"/>
    <mergeCell ref="B108:B109"/>
    <mergeCell ref="C108:C109"/>
    <mergeCell ref="A110:A111"/>
    <mergeCell ref="B110:B111"/>
    <mergeCell ref="C110:C111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A97"/>
    <mergeCell ref="B96:B97"/>
    <mergeCell ref="C96:C97"/>
    <mergeCell ref="A98:A99"/>
    <mergeCell ref="B98:B99"/>
    <mergeCell ref="C98:C99"/>
    <mergeCell ref="A92:A93"/>
    <mergeCell ref="B92:B93"/>
    <mergeCell ref="C92:C93"/>
    <mergeCell ref="A94:A95"/>
    <mergeCell ref="B94:B95"/>
    <mergeCell ref="C94:C95"/>
    <mergeCell ref="A88:A89"/>
    <mergeCell ref="B88:B89"/>
    <mergeCell ref="C88:C89"/>
    <mergeCell ref="A90:A91"/>
    <mergeCell ref="B90:B91"/>
    <mergeCell ref="C90:C91"/>
    <mergeCell ref="A84:A85"/>
    <mergeCell ref="B84:B85"/>
    <mergeCell ref="C84:C85"/>
    <mergeCell ref="A86:A87"/>
    <mergeCell ref="B86:B87"/>
    <mergeCell ref="C86:C87"/>
    <mergeCell ref="A79:A80"/>
    <mergeCell ref="B79:B80"/>
    <mergeCell ref="C79:C80"/>
    <mergeCell ref="A82:A83"/>
    <mergeCell ref="B82:B83"/>
    <mergeCell ref="C82:C83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1:A62"/>
    <mergeCell ref="B61:B62"/>
    <mergeCell ref="C61:C62"/>
    <mergeCell ref="A63:A64"/>
    <mergeCell ref="B63:B64"/>
    <mergeCell ref="C63:C64"/>
    <mergeCell ref="A57:A58"/>
    <mergeCell ref="B57:B58"/>
    <mergeCell ref="C57:C58"/>
    <mergeCell ref="A59:A60"/>
    <mergeCell ref="B59:B60"/>
    <mergeCell ref="C59:C60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7:A38"/>
    <mergeCell ref="B37:B38"/>
    <mergeCell ref="C37:C38"/>
    <mergeCell ref="A39:A40"/>
    <mergeCell ref="B39:B40"/>
    <mergeCell ref="C39:C40"/>
    <mergeCell ref="A30:A31"/>
    <mergeCell ref="B30:B31"/>
    <mergeCell ref="C30:C31"/>
    <mergeCell ref="A35:A36"/>
    <mergeCell ref="B35:B36"/>
    <mergeCell ref="C35:C36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5:A6"/>
    <mergeCell ref="B5:B6"/>
    <mergeCell ref="C5:C6"/>
    <mergeCell ref="A7:A8"/>
    <mergeCell ref="B7:B8"/>
    <mergeCell ref="C7:C8"/>
    <mergeCell ref="A1:A2"/>
    <mergeCell ref="B1:B2"/>
    <mergeCell ref="C1:C2"/>
    <mergeCell ref="D1:D2"/>
    <mergeCell ref="E1:E2"/>
    <mergeCell ref="A3:A4"/>
    <mergeCell ref="B3:B4"/>
    <mergeCell ref="C3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ОАО ЖД</cp:lastModifiedBy>
  <cp:lastPrinted>2014-03-27T10:06:36Z</cp:lastPrinted>
  <dcterms:modified xsi:type="dcterms:W3CDTF">2014-03-27T09:33:27Z</dcterms:modified>
  <cp:category/>
  <cp:version/>
  <cp:contentType/>
  <cp:contentStatus/>
</cp:coreProperties>
</file>